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Export\"/>
    </mc:Choice>
  </mc:AlternateContent>
  <bookViews>
    <workbookView xWindow="0" yWindow="0" windowWidth="0" windowHeight="0"/>
  </bookViews>
  <sheets>
    <sheet name="Rekapitulace stavby" sheetId="1" r:id="rId1"/>
    <sheet name="SO 101.2 - Vozovka" sheetId="2" r:id="rId2"/>
    <sheet name="SO 102 - Chodník" sheetId="3" r:id="rId3"/>
    <sheet name="SO 801 - Úprava zeleně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101.2 - Vozovka'!$C$93:$K$565</definedName>
    <definedName name="_xlnm.Print_Area" localSheetId="1">'SO 101.2 - Vozovka'!$C$4:$J$41,'SO 101.2 - Vozovka'!$C$47:$J$73,'SO 101.2 - Vozovka'!$C$79:$K$565</definedName>
    <definedName name="_xlnm.Print_Titles" localSheetId="1">'SO 101.2 - Vozovka'!$93:$93</definedName>
    <definedName name="_xlnm._FilterDatabase" localSheetId="2" hidden="1">'SO 102 - Chodník'!$C$92:$K$393</definedName>
    <definedName name="_xlnm.Print_Area" localSheetId="2">'SO 102 - Chodník'!$C$4:$J$41,'SO 102 - Chodník'!$C$47:$J$72,'SO 102 - Chodník'!$C$78:$K$393</definedName>
    <definedName name="_xlnm.Print_Titles" localSheetId="2">'SO 102 - Chodník'!$92:$92</definedName>
    <definedName name="_xlnm._FilterDatabase" localSheetId="3" hidden="1">'SO 801 - Úprava zeleně'!$C$88:$K$175</definedName>
    <definedName name="_xlnm.Print_Area" localSheetId="3">'SO 801 - Úprava zeleně'!$C$4:$J$41,'SO 801 - Úprava zeleně'!$C$47:$J$68,'SO 801 - Úprava zeleně'!$C$74:$K$175</definedName>
    <definedName name="_xlnm.Print_Titles" localSheetId="3">'SO 801 - Úprava zeleně'!$88:$88</definedName>
    <definedName name="_xlnm._FilterDatabase" localSheetId="4" hidden="1">'VRN - Vedlejší rozpočtové...'!$C$88:$K$130</definedName>
    <definedName name="_xlnm.Print_Area" localSheetId="4">'VRN - Vedlejší rozpočtové...'!$C$4:$J$41,'VRN - Vedlejší rozpočtové...'!$C$47:$J$68,'VRN - Vedlejší rozpočtové...'!$C$74:$K$130</definedName>
    <definedName name="_xlnm.Print_Titles" localSheetId="4">'VRN - Vedlejší rozpočtové...'!$88:$88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9"/>
  <c r="J38"/>
  <c i="1" r="AY62"/>
  <c i="5" r="J37"/>
  <c i="1" r="AX62"/>
  <c i="5" r="BI128"/>
  <c r="BH128"/>
  <c r="BG128"/>
  <c r="BF128"/>
  <c r="T128"/>
  <c r="T127"/>
  <c r="R128"/>
  <c r="R127"/>
  <c r="P128"/>
  <c r="P127"/>
  <c r="BI122"/>
  <c r="BH122"/>
  <c r="BG122"/>
  <c r="BF122"/>
  <c r="T122"/>
  <c r="R122"/>
  <c r="P122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86"/>
  <c r="J19"/>
  <c r="J14"/>
  <c r="J83"/>
  <c r="E7"/>
  <c r="E77"/>
  <c i="4" r="J39"/>
  <c r="J38"/>
  <c i="1" r="AY60"/>
  <c i="4" r="J37"/>
  <c i="1" r="AX60"/>
  <c i="4"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50"/>
  <c r="BH150"/>
  <c r="BG150"/>
  <c r="BF150"/>
  <c r="T150"/>
  <c r="R150"/>
  <c r="P150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86"/>
  <c r="J19"/>
  <c r="J14"/>
  <c r="J83"/>
  <c r="E7"/>
  <c r="E77"/>
  <c i="3" r="J39"/>
  <c r="J38"/>
  <c i="1" r="AY58"/>
  <c i="3" r="J37"/>
  <c i="1" r="AX58"/>
  <c i="3" r="BI391"/>
  <c r="BH391"/>
  <c r="BG391"/>
  <c r="BF391"/>
  <c r="T391"/>
  <c r="T390"/>
  <c r="R391"/>
  <c r="R390"/>
  <c r="P391"/>
  <c r="P390"/>
  <c r="BI384"/>
  <c r="BH384"/>
  <c r="BG384"/>
  <c r="BF384"/>
  <c r="T384"/>
  <c r="R384"/>
  <c r="P384"/>
  <c r="BI361"/>
  <c r="BH361"/>
  <c r="BG361"/>
  <c r="BF361"/>
  <c r="T361"/>
  <c r="R361"/>
  <c r="P361"/>
  <c r="BI356"/>
  <c r="BH356"/>
  <c r="BG356"/>
  <c r="BF356"/>
  <c r="T356"/>
  <c r="R356"/>
  <c r="P356"/>
  <c r="BI351"/>
  <c r="BH351"/>
  <c r="BG351"/>
  <c r="BF351"/>
  <c r="T351"/>
  <c r="R351"/>
  <c r="P351"/>
  <c r="BI346"/>
  <c r="BH346"/>
  <c r="BG346"/>
  <c r="BF346"/>
  <c r="T346"/>
  <c r="R346"/>
  <c r="P346"/>
  <c r="BI340"/>
  <c r="BH340"/>
  <c r="BG340"/>
  <c r="BF340"/>
  <c r="T340"/>
  <c r="R340"/>
  <c r="P340"/>
  <c r="BI333"/>
  <c r="BH333"/>
  <c r="BG333"/>
  <c r="BF333"/>
  <c r="T333"/>
  <c r="R333"/>
  <c r="P333"/>
  <c r="BI328"/>
  <c r="BH328"/>
  <c r="BG328"/>
  <c r="BF328"/>
  <c r="T328"/>
  <c r="R328"/>
  <c r="P328"/>
  <c r="BI323"/>
  <c r="BH323"/>
  <c r="BG323"/>
  <c r="BF323"/>
  <c r="T323"/>
  <c r="R323"/>
  <c r="P323"/>
  <c r="BI318"/>
  <c r="BH318"/>
  <c r="BG318"/>
  <c r="BF318"/>
  <c r="T318"/>
  <c r="R318"/>
  <c r="P318"/>
  <c r="BI315"/>
  <c r="BH315"/>
  <c r="BG315"/>
  <c r="BF315"/>
  <c r="T315"/>
  <c r="R315"/>
  <c r="P315"/>
  <c r="BI310"/>
  <c r="BH310"/>
  <c r="BG310"/>
  <c r="BF310"/>
  <c r="T310"/>
  <c r="R310"/>
  <c r="P310"/>
  <c r="BI307"/>
  <c r="BH307"/>
  <c r="BG307"/>
  <c r="BF307"/>
  <c r="T307"/>
  <c r="R307"/>
  <c r="P307"/>
  <c r="BI302"/>
  <c r="BH302"/>
  <c r="BG302"/>
  <c r="BF302"/>
  <c r="T302"/>
  <c r="R302"/>
  <c r="P302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6"/>
  <c r="BH286"/>
  <c r="BG286"/>
  <c r="BF286"/>
  <c r="T286"/>
  <c r="R286"/>
  <c r="P286"/>
  <c r="BI280"/>
  <c r="BH280"/>
  <c r="BG280"/>
  <c r="BF280"/>
  <c r="T280"/>
  <c r="R280"/>
  <c r="P280"/>
  <c r="BI275"/>
  <c r="BH275"/>
  <c r="BG275"/>
  <c r="BF275"/>
  <c r="T275"/>
  <c r="R275"/>
  <c r="P275"/>
  <c r="BI269"/>
  <c r="BH269"/>
  <c r="BG269"/>
  <c r="BF269"/>
  <c r="T269"/>
  <c r="R269"/>
  <c r="P269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29"/>
  <c r="BH229"/>
  <c r="BG229"/>
  <c r="BF229"/>
  <c r="T229"/>
  <c r="T228"/>
  <c r="R229"/>
  <c r="R228"/>
  <c r="P229"/>
  <c r="P228"/>
  <c r="BI223"/>
  <c r="BH223"/>
  <c r="BG223"/>
  <c r="BF223"/>
  <c r="T223"/>
  <c r="R223"/>
  <c r="P223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2"/>
  <c r="BH182"/>
  <c r="BG182"/>
  <c r="BF182"/>
  <c r="T182"/>
  <c r="R182"/>
  <c r="P182"/>
  <c r="BI176"/>
  <c r="BH176"/>
  <c r="BG176"/>
  <c r="BF176"/>
  <c r="T176"/>
  <c r="R176"/>
  <c r="P176"/>
  <c r="BI170"/>
  <c r="BH170"/>
  <c r="BG170"/>
  <c r="BF170"/>
  <c r="T170"/>
  <c r="R170"/>
  <c r="P170"/>
  <c r="BI161"/>
  <c r="BH161"/>
  <c r="BG161"/>
  <c r="BF161"/>
  <c r="T161"/>
  <c r="R161"/>
  <c r="P161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37"/>
  <c r="BH137"/>
  <c r="BG137"/>
  <c r="BF137"/>
  <c r="T137"/>
  <c r="R137"/>
  <c r="P137"/>
  <c r="BI129"/>
  <c r="BH129"/>
  <c r="BG129"/>
  <c r="BF129"/>
  <c r="T129"/>
  <c r="R129"/>
  <c r="P129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3"/>
  <c r="BH103"/>
  <c r="BG103"/>
  <c r="BF103"/>
  <c r="T103"/>
  <c r="R103"/>
  <c r="P103"/>
  <c r="BI96"/>
  <c r="BH96"/>
  <c r="BG96"/>
  <c r="BF96"/>
  <c r="T96"/>
  <c r="R96"/>
  <c r="P96"/>
  <c r="J89"/>
  <c r="F89"/>
  <c r="F87"/>
  <c r="E85"/>
  <c r="J58"/>
  <c r="F58"/>
  <c r="F56"/>
  <c r="E54"/>
  <c r="J26"/>
  <c r="E26"/>
  <c r="J90"/>
  <c r="J25"/>
  <c r="J20"/>
  <c r="E20"/>
  <c r="F59"/>
  <c r="J19"/>
  <c r="J14"/>
  <c r="J87"/>
  <c r="E7"/>
  <c r="E81"/>
  <c i="2" r="J39"/>
  <c r="J38"/>
  <c i="1" r="AY56"/>
  <c i="2" r="J37"/>
  <c i="1" r="AX56"/>
  <c i="2" r="BI562"/>
  <c r="BH562"/>
  <c r="BG562"/>
  <c r="BF562"/>
  <c r="T562"/>
  <c r="T561"/>
  <c r="R562"/>
  <c r="R561"/>
  <c r="P562"/>
  <c r="P561"/>
  <c r="BI555"/>
  <c r="BH555"/>
  <c r="BG555"/>
  <c r="BF555"/>
  <c r="T555"/>
  <c r="R555"/>
  <c r="P555"/>
  <c r="BI532"/>
  <c r="BH532"/>
  <c r="BG532"/>
  <c r="BF532"/>
  <c r="T532"/>
  <c r="R532"/>
  <c r="P532"/>
  <c r="BI527"/>
  <c r="BH527"/>
  <c r="BG527"/>
  <c r="BF527"/>
  <c r="T527"/>
  <c r="R527"/>
  <c r="P527"/>
  <c r="BI522"/>
  <c r="BH522"/>
  <c r="BG522"/>
  <c r="BF522"/>
  <c r="T522"/>
  <c r="R522"/>
  <c r="P522"/>
  <c r="BI517"/>
  <c r="BH517"/>
  <c r="BG517"/>
  <c r="BF517"/>
  <c r="T517"/>
  <c r="R517"/>
  <c r="P517"/>
  <c r="BI511"/>
  <c r="BH511"/>
  <c r="BG511"/>
  <c r="BF511"/>
  <c r="T511"/>
  <c r="R511"/>
  <c r="P511"/>
  <c r="BI506"/>
  <c r="BH506"/>
  <c r="BG506"/>
  <c r="BF506"/>
  <c r="T506"/>
  <c r="R506"/>
  <c r="P506"/>
  <c r="BI501"/>
  <c r="BH501"/>
  <c r="BG501"/>
  <c r="BF501"/>
  <c r="T501"/>
  <c r="R501"/>
  <c r="P501"/>
  <c r="BI496"/>
  <c r="BH496"/>
  <c r="BG496"/>
  <c r="BF496"/>
  <c r="T496"/>
  <c r="R496"/>
  <c r="P496"/>
  <c r="BI491"/>
  <c r="BH491"/>
  <c r="BG491"/>
  <c r="BF491"/>
  <c r="T491"/>
  <c r="R491"/>
  <c r="P491"/>
  <c r="BI484"/>
  <c r="BH484"/>
  <c r="BG484"/>
  <c r="BF484"/>
  <c r="T484"/>
  <c r="R484"/>
  <c r="P484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69"/>
  <c r="BH469"/>
  <c r="BG469"/>
  <c r="BF469"/>
  <c r="T469"/>
  <c r="R469"/>
  <c r="P469"/>
  <c r="BI464"/>
  <c r="BH464"/>
  <c r="BG464"/>
  <c r="BF464"/>
  <c r="T464"/>
  <c r="R464"/>
  <c r="P464"/>
  <c r="BI459"/>
  <c r="BH459"/>
  <c r="BG459"/>
  <c r="BF459"/>
  <c r="T459"/>
  <c r="R459"/>
  <c r="P459"/>
  <c r="BI454"/>
  <c r="BH454"/>
  <c r="BG454"/>
  <c r="BF454"/>
  <c r="T454"/>
  <c r="R454"/>
  <c r="P454"/>
  <c r="BI451"/>
  <c r="BH451"/>
  <c r="BG451"/>
  <c r="BF451"/>
  <c r="T451"/>
  <c r="R451"/>
  <c r="P451"/>
  <c r="BI446"/>
  <c r="BH446"/>
  <c r="BG446"/>
  <c r="BF446"/>
  <c r="T446"/>
  <c r="R446"/>
  <c r="P446"/>
  <c r="BI439"/>
  <c r="BH439"/>
  <c r="BG439"/>
  <c r="BF439"/>
  <c r="T439"/>
  <c r="R439"/>
  <c r="P439"/>
  <c r="BI432"/>
  <c r="BH432"/>
  <c r="BG432"/>
  <c r="BF432"/>
  <c r="T432"/>
  <c r="R432"/>
  <c r="P432"/>
  <c r="BI427"/>
  <c r="BH427"/>
  <c r="BG427"/>
  <c r="BF427"/>
  <c r="T427"/>
  <c r="R427"/>
  <c r="P427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3"/>
  <c r="BH403"/>
  <c r="BG403"/>
  <c r="BF403"/>
  <c r="T403"/>
  <c r="R403"/>
  <c r="P403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3"/>
  <c r="BH373"/>
  <c r="BG373"/>
  <c r="BF373"/>
  <c r="T373"/>
  <c r="R373"/>
  <c r="P373"/>
  <c r="BI368"/>
  <c r="BH368"/>
  <c r="BG368"/>
  <c r="BF368"/>
  <c r="T368"/>
  <c r="R368"/>
  <c r="P368"/>
  <c r="BI363"/>
  <c r="BH363"/>
  <c r="BG363"/>
  <c r="BF363"/>
  <c r="T363"/>
  <c r="R363"/>
  <c r="P363"/>
  <c r="BI358"/>
  <c r="BH358"/>
  <c r="BG358"/>
  <c r="BF358"/>
  <c r="T358"/>
  <c r="R358"/>
  <c r="P358"/>
  <c r="BI355"/>
  <c r="BH355"/>
  <c r="BG355"/>
  <c r="BF355"/>
  <c r="T355"/>
  <c r="R355"/>
  <c r="P355"/>
  <c r="BI348"/>
  <c r="BH348"/>
  <c r="BG348"/>
  <c r="BF348"/>
  <c r="T348"/>
  <c r="R348"/>
  <c r="P348"/>
  <c r="BI341"/>
  <c r="BH341"/>
  <c r="BG341"/>
  <c r="BF341"/>
  <c r="T341"/>
  <c r="R341"/>
  <c r="P341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3"/>
  <c r="BH323"/>
  <c r="BG323"/>
  <c r="BF323"/>
  <c r="T323"/>
  <c r="R323"/>
  <c r="P323"/>
  <c r="BI319"/>
  <c r="BH319"/>
  <c r="BG319"/>
  <c r="BF319"/>
  <c r="T319"/>
  <c r="R319"/>
  <c r="P319"/>
  <c r="BI312"/>
  <c r="BH312"/>
  <c r="BG312"/>
  <c r="BF312"/>
  <c r="T312"/>
  <c r="R312"/>
  <c r="P312"/>
  <c r="BI307"/>
  <c r="BH307"/>
  <c r="BG307"/>
  <c r="BF307"/>
  <c r="T307"/>
  <c r="R307"/>
  <c r="P307"/>
  <c r="BI302"/>
  <c r="BH302"/>
  <c r="BG302"/>
  <c r="BF302"/>
  <c r="T302"/>
  <c r="R302"/>
  <c r="P302"/>
  <c r="BI298"/>
  <c r="BH298"/>
  <c r="BG298"/>
  <c r="BF298"/>
  <c r="T298"/>
  <c r="R298"/>
  <c r="P298"/>
  <c r="BI293"/>
  <c r="BH293"/>
  <c r="BG293"/>
  <c r="BF293"/>
  <c r="T293"/>
  <c r="R293"/>
  <c r="P293"/>
  <c r="BI288"/>
  <c r="BH288"/>
  <c r="BG288"/>
  <c r="BF288"/>
  <c r="T288"/>
  <c r="R288"/>
  <c r="P288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5"/>
  <c r="BH265"/>
  <c r="BG265"/>
  <c r="BF265"/>
  <c r="T265"/>
  <c r="R265"/>
  <c r="P265"/>
  <c r="BI260"/>
  <c r="BH260"/>
  <c r="BG260"/>
  <c r="BF260"/>
  <c r="T260"/>
  <c r="R260"/>
  <c r="P260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1"/>
  <c r="BH231"/>
  <c r="BG231"/>
  <c r="BF231"/>
  <c r="T231"/>
  <c r="R231"/>
  <c r="P231"/>
  <c r="BI228"/>
  <c r="BH228"/>
  <c r="BG228"/>
  <c r="BF228"/>
  <c r="T228"/>
  <c r="R228"/>
  <c r="P228"/>
  <c r="BI223"/>
  <c r="BH223"/>
  <c r="BG223"/>
  <c r="BF223"/>
  <c r="T223"/>
  <c r="R223"/>
  <c r="P223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2"/>
  <c r="BH202"/>
  <c r="BG202"/>
  <c r="BF202"/>
  <c r="T202"/>
  <c r="R202"/>
  <c r="P202"/>
  <c r="BI195"/>
  <c r="BH195"/>
  <c r="BG195"/>
  <c r="BF195"/>
  <c r="T195"/>
  <c r="R195"/>
  <c r="P195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57"/>
  <c r="BH157"/>
  <c r="BG157"/>
  <c r="BF157"/>
  <c r="T157"/>
  <c r="R157"/>
  <c r="P157"/>
  <c r="BI149"/>
  <c r="BH149"/>
  <c r="BG149"/>
  <c r="BF149"/>
  <c r="T149"/>
  <c r="R149"/>
  <c r="P149"/>
  <c r="BI141"/>
  <c r="BH141"/>
  <c r="BG141"/>
  <c r="BF141"/>
  <c r="T141"/>
  <c r="R141"/>
  <c r="P141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2"/>
  <c r="BH102"/>
  <c r="BG102"/>
  <c r="BF102"/>
  <c r="T102"/>
  <c r="R102"/>
  <c r="P102"/>
  <c r="BI97"/>
  <c r="BH97"/>
  <c r="BG97"/>
  <c r="BF97"/>
  <c r="T97"/>
  <c r="R97"/>
  <c r="P97"/>
  <c r="J90"/>
  <c r="F90"/>
  <c r="F88"/>
  <c r="E86"/>
  <c r="J58"/>
  <c r="F58"/>
  <c r="F56"/>
  <c r="E54"/>
  <c r="J26"/>
  <c r="E26"/>
  <c r="J91"/>
  <c r="J25"/>
  <c r="J20"/>
  <c r="E20"/>
  <c r="F91"/>
  <c r="J19"/>
  <c r="J14"/>
  <c r="J56"/>
  <c r="E7"/>
  <c r="E50"/>
  <c i="1" r="L50"/>
  <c r="AM50"/>
  <c r="AM49"/>
  <c r="L49"/>
  <c r="AM47"/>
  <c r="L47"/>
  <c r="L45"/>
  <c r="L44"/>
  <c i="2" r="J532"/>
  <c r="J522"/>
  <c r="J511"/>
  <c r="BK501"/>
  <c r="BK491"/>
  <c r="J480"/>
  <c r="J474"/>
  <c r="BK464"/>
  <c r="BK454"/>
  <c r="J446"/>
  <c r="BK432"/>
  <c r="J427"/>
  <c r="J416"/>
  <c r="J410"/>
  <c r="BK393"/>
  <c r="J387"/>
  <c r="BK381"/>
  <c r="BK373"/>
  <c r="J363"/>
  <c r="BK355"/>
  <c r="J341"/>
  <c r="BK331"/>
  <c r="BK323"/>
  <c r="J312"/>
  <c r="BK302"/>
  <c r="BK293"/>
  <c r="J283"/>
  <c r="BK275"/>
  <c r="BK265"/>
  <c r="J254"/>
  <c r="J244"/>
  <c r="BK231"/>
  <c r="BK215"/>
  <c r="BK205"/>
  <c r="BK202"/>
  <c r="J195"/>
  <c r="BK181"/>
  <c r="J170"/>
  <c r="J124"/>
  <c r="BK114"/>
  <c r="J102"/>
  <c r="BK97"/>
  <c i="1" r="AS55"/>
  <c i="2" r="J562"/>
  <c r="J555"/>
  <c r="J527"/>
  <c r="J517"/>
  <c r="J506"/>
  <c r="J496"/>
  <c r="J491"/>
  <c r="BK480"/>
  <c r="BK474"/>
  <c r="J464"/>
  <c r="J454"/>
  <c r="BK446"/>
  <c r="J432"/>
  <c r="BK419"/>
  <c r="BK413"/>
  <c r="BK403"/>
  <c r="J396"/>
  <c r="BK390"/>
  <c r="BK387"/>
  <c r="J381"/>
  <c r="J368"/>
  <c r="J358"/>
  <c r="BK348"/>
  <c r="J331"/>
  <c r="J323"/>
  <c r="BK312"/>
  <c r="J302"/>
  <c r="J293"/>
  <c r="BK283"/>
  <c r="J275"/>
  <c r="J265"/>
  <c r="BK254"/>
  <c r="BK244"/>
  <c r="J231"/>
  <c r="BK223"/>
  <c r="J215"/>
  <c r="J205"/>
  <c r="BK195"/>
  <c r="J181"/>
  <c r="BK170"/>
  <c r="BK157"/>
  <c r="BK149"/>
  <c r="BK141"/>
  <c r="BK134"/>
  <c r="J129"/>
  <c r="J119"/>
  <c r="BK109"/>
  <c r="J97"/>
  <c i="1" r="AS57"/>
  <c i="3" r="J391"/>
  <c r="BK384"/>
  <c r="J361"/>
  <c r="J356"/>
  <c r="BK346"/>
  <c r="BK340"/>
  <c r="BK328"/>
  <c r="BK318"/>
  <c r="BK307"/>
  <c r="BK297"/>
  <c r="BK291"/>
  <c r="BK286"/>
  <c r="J275"/>
  <c r="J264"/>
  <c r="J252"/>
  <c r="J243"/>
  <c r="BK235"/>
  <c r="BK223"/>
  <c r="J220"/>
  <c r="BK212"/>
  <c r="J204"/>
  <c r="BK191"/>
  <c r="BK182"/>
  <c r="J170"/>
  <c r="J154"/>
  <c r="J149"/>
  <c r="J129"/>
  <c r="J117"/>
  <c r="J103"/>
  <c r="J351"/>
  <c r="BK333"/>
  <c r="BK323"/>
  <c r="J315"/>
  <c r="J307"/>
  <c r="J297"/>
  <c r="J291"/>
  <c r="BK280"/>
  <c r="BK269"/>
  <c r="BK261"/>
  <c r="BK258"/>
  <c r="BK252"/>
  <c r="BK243"/>
  <c r="J235"/>
  <c r="J223"/>
  <c r="BK215"/>
  <c r="J207"/>
  <c r="J199"/>
  <c r="J191"/>
  <c r="J182"/>
  <c r="BK170"/>
  <c r="BK154"/>
  <c r="J144"/>
  <c r="BK129"/>
  <c r="BK117"/>
  <c r="BK103"/>
  <c i="4" r="BK172"/>
  <c r="BK165"/>
  <c r="J157"/>
  <c r="J150"/>
  <c r="J142"/>
  <c r="BK139"/>
  <c r="J168"/>
  <c r="J162"/>
  <c r="J152"/>
  <c r="BK144"/>
  <c r="J139"/>
  <c r="BK135"/>
  <c r="BK133"/>
  <c r="BK128"/>
  <c r="BK121"/>
  <c r="BK115"/>
  <c r="J109"/>
  <c r="J103"/>
  <c r="BK92"/>
  <c r="J130"/>
  <c r="J123"/>
  <c r="BK117"/>
  <c r="J112"/>
  <c r="BK107"/>
  <c r="BK99"/>
  <c i="5" r="J128"/>
  <c r="J119"/>
  <c r="BK109"/>
  <c r="J101"/>
  <c r="BK95"/>
  <c r="J122"/>
  <c r="BK114"/>
  <c r="BK105"/>
  <c r="BK98"/>
  <c r="J92"/>
  <c i="2" r="BK527"/>
  <c r="BK517"/>
  <c r="BK506"/>
  <c r="BK496"/>
  <c r="BK484"/>
  <c r="BK477"/>
  <c r="BK469"/>
  <c r="BK459"/>
  <c r="J451"/>
  <c r="J439"/>
  <c r="BK427"/>
  <c r="J422"/>
  <c r="J413"/>
  <c r="BK396"/>
  <c r="J390"/>
  <c r="BK384"/>
  <c r="BK378"/>
  <c r="BK368"/>
  <c r="BK358"/>
  <c r="J348"/>
  <c r="BK335"/>
  <c r="BK328"/>
  <c r="BK319"/>
  <c r="BK307"/>
  <c r="BK298"/>
  <c r="BK288"/>
  <c r="BK279"/>
  <c r="J271"/>
  <c r="BK260"/>
  <c r="J249"/>
  <c r="BK239"/>
  <c r="J228"/>
  <c r="J223"/>
  <c r="BK220"/>
  <c r="BK210"/>
  <c r="BK185"/>
  <c r="J176"/>
  <c r="BK164"/>
  <c r="BK129"/>
  <c r="BK119"/>
  <c r="J109"/>
  <c i="1" r="AS61"/>
  <c i="2" r="BK562"/>
  <c r="BK555"/>
  <c r="BK532"/>
  <c r="BK522"/>
  <c r="BK511"/>
  <c r="J501"/>
  <c r="J484"/>
  <c r="J477"/>
  <c r="J469"/>
  <c r="J459"/>
  <c r="BK451"/>
  <c r="BK439"/>
  <c r="BK422"/>
  <c r="J419"/>
  <c r="BK416"/>
  <c r="BK410"/>
  <c r="J403"/>
  <c r="J393"/>
  <c r="J384"/>
  <c r="J378"/>
  <c r="J373"/>
  <c r="BK363"/>
  <c r="J355"/>
  <c r="BK341"/>
  <c r="J335"/>
  <c r="J328"/>
  <c r="J319"/>
  <c r="J307"/>
  <c r="J298"/>
  <c r="J279"/>
  <c r="BK271"/>
  <c r="J260"/>
  <c r="BK249"/>
  <c r="J239"/>
  <c r="J220"/>
  <c r="J210"/>
  <c r="J185"/>
  <c r="BK176"/>
  <c r="J157"/>
  <c r="J141"/>
  <c r="J134"/>
  <c r="J114"/>
  <c r="BK102"/>
  <c i="3" r="BK391"/>
  <c r="J384"/>
  <c r="BK356"/>
  <c r="J346"/>
  <c r="J323"/>
  <c r="J310"/>
  <c r="J302"/>
  <c r="J294"/>
  <c r="J269"/>
  <c r="BK255"/>
  <c r="BK247"/>
  <c r="BK229"/>
  <c r="BK207"/>
  <c r="BK199"/>
  <c r="J187"/>
  <c r="J176"/>
  <c r="BK144"/>
  <c r="BK122"/>
  <c r="J96"/>
  <c r="J340"/>
  <c r="J318"/>
  <c r="BK302"/>
  <c r="BK294"/>
  <c r="BK275"/>
  <c r="J261"/>
  <c r="J247"/>
  <c r="J239"/>
  <c r="BK220"/>
  <c r="J212"/>
  <c r="BK204"/>
  <c r="BK187"/>
  <c r="BK176"/>
  <c r="BK149"/>
  <c r="J122"/>
  <c r="BK112"/>
  <c i="4" r="BK168"/>
  <c r="BK152"/>
  <c r="J144"/>
  <c r="J172"/>
  <c r="BK157"/>
  <c r="BK150"/>
  <c r="BK137"/>
  <c r="J135"/>
  <c r="BK123"/>
  <c r="J117"/>
  <c r="J107"/>
  <c r="J133"/>
  <c r="J128"/>
  <c r="J115"/>
  <c r="BK103"/>
  <c r="J92"/>
  <c i="5" r="BK122"/>
  <c r="J105"/>
  <c r="BK92"/>
  <c r="BK128"/>
  <c r="J109"/>
  <c r="J95"/>
  <c i="2" r="J288"/>
  <c r="BK228"/>
  <c r="J202"/>
  <c r="J164"/>
  <c r="J149"/>
  <c r="BK124"/>
  <c i="1" r="AS59"/>
  <c i="3" r="BK361"/>
  <c r="BK351"/>
  <c r="J333"/>
  <c r="BK315"/>
  <c r="J280"/>
  <c r="J258"/>
  <c r="BK239"/>
  <c r="J215"/>
  <c r="J196"/>
  <c r="BK161"/>
  <c r="BK137"/>
  <c r="J112"/>
  <c r="J328"/>
  <c r="BK310"/>
  <c r="J286"/>
  <c r="BK264"/>
  <c r="J255"/>
  <c r="J229"/>
  <c r="BK196"/>
  <c r="J161"/>
  <c r="J137"/>
  <c r="BK96"/>
  <c i="4" r="BK162"/>
  <c r="J137"/>
  <c r="J165"/>
  <c r="BK142"/>
  <c r="BK130"/>
  <c r="BK112"/>
  <c r="J99"/>
  <c r="J121"/>
  <c r="BK109"/>
  <c i="5" r="J114"/>
  <c r="J98"/>
  <c r="BK119"/>
  <c r="BK101"/>
  <c i="2" l="1" r="BK96"/>
  <c r="J96"/>
  <c r="J65"/>
  <c r="R96"/>
  <c r="BK238"/>
  <c r="J238"/>
  <c r="J66"/>
  <c r="R238"/>
  <c r="BK259"/>
  <c r="J259"/>
  <c r="J67"/>
  <c r="R259"/>
  <c r="BK270"/>
  <c r="J270"/>
  <c r="J68"/>
  <c r="T270"/>
  <c r="P322"/>
  <c r="T322"/>
  <c r="P372"/>
  <c r="T372"/>
  <c r="P516"/>
  <c r="R516"/>
  <c i="3" r="P95"/>
  <c r="T95"/>
  <c r="BK234"/>
  <c r="J234"/>
  <c r="J67"/>
  <c r="T234"/>
  <c r="P274"/>
  <c r="T274"/>
  <c r="P285"/>
  <c r="T285"/>
  <c r="P345"/>
  <c r="R345"/>
  <c i="4" r="BK91"/>
  <c r="J91"/>
  <c r="J65"/>
  <c r="T91"/>
  <c r="P161"/>
  <c r="T161"/>
  <c r="P167"/>
  <c r="T167"/>
  <c i="5" r="P91"/>
  <c r="T91"/>
  <c r="P108"/>
  <c r="T108"/>
  <c i="2" r="P96"/>
  <c r="T96"/>
  <c r="P238"/>
  <c r="T238"/>
  <c r="P259"/>
  <c r="T259"/>
  <c r="P270"/>
  <c r="R270"/>
  <c r="BK322"/>
  <c r="J322"/>
  <c r="J69"/>
  <c r="R322"/>
  <c r="BK372"/>
  <c r="J372"/>
  <c r="J70"/>
  <c r="R372"/>
  <c r="BK516"/>
  <c r="J516"/>
  <c r="J71"/>
  <c r="T516"/>
  <c i="3" r="BK95"/>
  <c r="J95"/>
  <c r="J65"/>
  <c r="R95"/>
  <c r="P234"/>
  <c r="R234"/>
  <c r="BK274"/>
  <c r="J274"/>
  <c r="J68"/>
  <c r="R274"/>
  <c r="BK285"/>
  <c r="J285"/>
  <c r="J69"/>
  <c r="R285"/>
  <c r="BK345"/>
  <c r="J345"/>
  <c r="J70"/>
  <c r="T345"/>
  <c i="4" r="P91"/>
  <c r="P90"/>
  <c r="P89"/>
  <c i="1" r="AU60"/>
  <c i="4" r="R91"/>
  <c r="BK161"/>
  <c r="J161"/>
  <c r="J66"/>
  <c r="R161"/>
  <c r="BK167"/>
  <c r="J167"/>
  <c r="J67"/>
  <c r="R167"/>
  <c i="5" r="BK91"/>
  <c r="J91"/>
  <c r="J65"/>
  <c r="R91"/>
  <c r="BK108"/>
  <c r="J108"/>
  <c r="J66"/>
  <c r="R108"/>
  <c i="2" r="BK561"/>
  <c r="J561"/>
  <c r="J72"/>
  <c i="3" r="BK390"/>
  <c r="J390"/>
  <c r="J71"/>
  <c r="BK228"/>
  <c r="J228"/>
  <c r="J66"/>
  <c i="5" r="BK127"/>
  <c r="J127"/>
  <c r="J67"/>
  <c r="E50"/>
  <c r="J56"/>
  <c r="F59"/>
  <c r="BE98"/>
  <c r="BE101"/>
  <c r="BE109"/>
  <c r="BE114"/>
  <c r="BE122"/>
  <c r="BE128"/>
  <c r="J59"/>
  <c r="BE92"/>
  <c r="BE95"/>
  <c r="BE105"/>
  <c r="BE119"/>
  <c i="3" r="BK94"/>
  <c r="J94"/>
  <c r="J64"/>
  <c i="4" r="E50"/>
  <c r="J56"/>
  <c r="F59"/>
  <c r="J59"/>
  <c r="BE99"/>
  <c r="BE103"/>
  <c r="BE123"/>
  <c r="BE92"/>
  <c r="BE107"/>
  <c r="BE109"/>
  <c r="BE112"/>
  <c r="BE115"/>
  <c r="BE117"/>
  <c r="BE121"/>
  <c r="BE128"/>
  <c r="BE130"/>
  <c r="BE133"/>
  <c r="BE142"/>
  <c r="BE144"/>
  <c r="BE157"/>
  <c r="BE135"/>
  <c r="BE137"/>
  <c r="BE139"/>
  <c r="BE150"/>
  <c r="BE152"/>
  <c r="BE162"/>
  <c r="BE165"/>
  <c r="BE168"/>
  <c r="BE172"/>
  <c i="3" r="J59"/>
  <c r="F90"/>
  <c r="BE96"/>
  <c r="BE103"/>
  <c r="BE112"/>
  <c r="BE122"/>
  <c r="BE144"/>
  <c r="BE149"/>
  <c r="BE161"/>
  <c r="BE170"/>
  <c r="BE182"/>
  <c r="BE191"/>
  <c r="BE199"/>
  <c r="BE212"/>
  <c r="BE215"/>
  <c r="BE229"/>
  <c r="BE235"/>
  <c r="BE247"/>
  <c r="BE255"/>
  <c r="BE264"/>
  <c r="BE275"/>
  <c r="BE280"/>
  <c r="BE297"/>
  <c r="BE307"/>
  <c r="BE318"/>
  <c r="BE328"/>
  <c r="BE333"/>
  <c r="BE340"/>
  <c r="BE351"/>
  <c r="BE384"/>
  <c r="E50"/>
  <c r="J56"/>
  <c r="BE117"/>
  <c r="BE129"/>
  <c r="BE137"/>
  <c r="BE154"/>
  <c r="BE176"/>
  <c r="BE187"/>
  <c r="BE196"/>
  <c r="BE204"/>
  <c r="BE207"/>
  <c r="BE220"/>
  <c r="BE223"/>
  <c r="BE239"/>
  <c r="BE243"/>
  <c r="BE252"/>
  <c r="BE258"/>
  <c r="BE261"/>
  <c r="BE269"/>
  <c r="BE286"/>
  <c r="BE291"/>
  <c r="BE294"/>
  <c r="BE302"/>
  <c r="BE310"/>
  <c r="BE315"/>
  <c r="BE323"/>
  <c r="BE346"/>
  <c r="BE356"/>
  <c r="BE361"/>
  <c r="BE391"/>
  <c i="2" r="F59"/>
  <c r="E82"/>
  <c r="J88"/>
  <c r="BE97"/>
  <c r="BE102"/>
  <c r="BE119"/>
  <c r="BE129"/>
  <c r="BE134"/>
  <c r="BE141"/>
  <c r="BE149"/>
  <c r="BE170"/>
  <c r="BE185"/>
  <c r="BE244"/>
  <c r="BE249"/>
  <c r="BE265"/>
  <c r="BE279"/>
  <c r="BE302"/>
  <c r="BE312"/>
  <c r="BE328"/>
  <c r="BE341"/>
  <c r="BE355"/>
  <c r="BE358"/>
  <c r="BE363"/>
  <c r="BE378"/>
  <c r="BE384"/>
  <c r="BE387"/>
  <c r="BE393"/>
  <c r="BE396"/>
  <c r="BE403"/>
  <c r="BE410"/>
  <c r="BE413"/>
  <c r="BE419"/>
  <c r="BE422"/>
  <c r="BE432"/>
  <c r="BE439"/>
  <c r="BE451"/>
  <c r="BE469"/>
  <c r="BE477"/>
  <c r="BE491"/>
  <c r="BE506"/>
  <c r="BE517"/>
  <c r="BE527"/>
  <c r="BE532"/>
  <c r="BE555"/>
  <c r="BE562"/>
  <c r="J59"/>
  <c r="BE109"/>
  <c r="BE114"/>
  <c r="BE124"/>
  <c r="BE157"/>
  <c r="BE164"/>
  <c r="BE176"/>
  <c r="BE181"/>
  <c r="BE195"/>
  <c r="BE202"/>
  <c r="BE205"/>
  <c r="BE210"/>
  <c r="BE215"/>
  <c r="BE220"/>
  <c r="BE223"/>
  <c r="BE228"/>
  <c r="BE231"/>
  <c r="BE239"/>
  <c r="BE254"/>
  <c r="BE260"/>
  <c r="BE271"/>
  <c r="BE275"/>
  <c r="BE283"/>
  <c r="BE288"/>
  <c r="BE293"/>
  <c r="BE298"/>
  <c r="BE307"/>
  <c r="BE319"/>
  <c r="BE323"/>
  <c r="BE331"/>
  <c r="BE335"/>
  <c r="BE348"/>
  <c r="BE368"/>
  <c r="BE373"/>
  <c r="BE381"/>
  <c r="BE390"/>
  <c r="BE416"/>
  <c r="BE427"/>
  <c r="BE446"/>
  <c r="BE454"/>
  <c r="BE459"/>
  <c r="BE464"/>
  <c r="BE474"/>
  <c r="BE480"/>
  <c r="BE484"/>
  <c r="BE496"/>
  <c r="BE501"/>
  <c r="BE511"/>
  <c r="BE522"/>
  <c r="F39"/>
  <c i="1" r="BD56"/>
  <c r="BD55"/>
  <c i="3" r="J36"/>
  <c i="1" r="AW58"/>
  <c i="4" r="F37"/>
  <c i="1" r="BB60"/>
  <c r="BB59"/>
  <c r="AX59"/>
  <c r="AS54"/>
  <c i="2" r="F38"/>
  <c i="1" r="BC56"/>
  <c r="BC55"/>
  <c r="AY55"/>
  <c i="4" r="J36"/>
  <c i="1" r="AW60"/>
  <c i="4" r="F38"/>
  <c i="1" r="BC60"/>
  <c r="BC59"/>
  <c r="AY59"/>
  <c i="5" r="F39"/>
  <c i="1" r="BD62"/>
  <c r="BD61"/>
  <c r="AU59"/>
  <c i="2" r="F37"/>
  <c i="1" r="BB56"/>
  <c r="BB55"/>
  <c i="3" r="F39"/>
  <c i="1" r="BD58"/>
  <c r="BD57"/>
  <c i="5" r="F37"/>
  <c i="1" r="BB62"/>
  <c r="BB61"/>
  <c r="AX61"/>
  <c i="3" r="F36"/>
  <c i="1" r="BA58"/>
  <c r="BA57"/>
  <c r="AW57"/>
  <c i="3" r="F38"/>
  <c i="1" r="BC58"/>
  <c r="BC57"/>
  <c r="AY57"/>
  <c i="5" r="F36"/>
  <c i="1" r="BA62"/>
  <c r="BA61"/>
  <c r="AW61"/>
  <c i="2" r="J36"/>
  <c i="1" r="AW56"/>
  <c i="3" r="F37"/>
  <c i="1" r="BB58"/>
  <c r="BB57"/>
  <c r="AX57"/>
  <c i="5" r="J36"/>
  <c i="1" r="AW62"/>
  <c i="2" r="F36"/>
  <c i="1" r="BA56"/>
  <c r="BA55"/>
  <c r="AW55"/>
  <c i="4" r="F36"/>
  <c i="1" r="BA60"/>
  <c r="BA59"/>
  <c r="AW59"/>
  <c i="4" r="F39"/>
  <c i="1" r="BD60"/>
  <c r="BD59"/>
  <c i="5" r="F38"/>
  <c i="1" r="BC62"/>
  <c r="BC61"/>
  <c r="AY61"/>
  <c i="5" l="1" r="R90"/>
  <c r="R89"/>
  <c i="2" r="T95"/>
  <c r="T94"/>
  <c i="5" r="P90"/>
  <c r="P89"/>
  <c i="1" r="AU62"/>
  <c i="3" r="T94"/>
  <c r="T93"/>
  <c i="2" r="R95"/>
  <c r="R94"/>
  <c i="4" r="R90"/>
  <c r="R89"/>
  <c i="3" r="R94"/>
  <c r="R93"/>
  <c i="2" r="P95"/>
  <c r="P94"/>
  <c i="1" r="AU56"/>
  <c i="5" r="T90"/>
  <c r="T89"/>
  <c i="4" r="T90"/>
  <c r="T89"/>
  <c i="3" r="P94"/>
  <c r="P93"/>
  <c i="1" r="AU58"/>
  <c i="5" r="BK90"/>
  <c r="J90"/>
  <c r="J64"/>
  <c i="2" r="BK95"/>
  <c r="J95"/>
  <c r="J64"/>
  <c i="4" r="BK90"/>
  <c r="J90"/>
  <c r="J64"/>
  <c i="3" r="BK93"/>
  <c r="J93"/>
  <c r="J63"/>
  <c i="1" r="AU61"/>
  <c r="AU57"/>
  <c i="2" r="J35"/>
  <c i="1" r="AV56"/>
  <c r="AT56"/>
  <c i="3" r="J35"/>
  <c i="1" r="AV58"/>
  <c r="AT58"/>
  <c i="4" r="F35"/>
  <c i="1" r="AZ60"/>
  <c r="AZ59"/>
  <c r="AV59"/>
  <c r="AT59"/>
  <c i="5" r="J35"/>
  <c i="1" r="AV62"/>
  <c r="AT62"/>
  <c r="BB54"/>
  <c r="W31"/>
  <c r="BA54"/>
  <c r="W30"/>
  <c r="AX55"/>
  <c i="3" r="F35"/>
  <c i="1" r="AZ58"/>
  <c r="AZ57"/>
  <c r="AV57"/>
  <c r="AT57"/>
  <c i="4" r="J35"/>
  <c i="1" r="AV60"/>
  <c r="AT60"/>
  <c r="BD54"/>
  <c r="W33"/>
  <c r="AU55"/>
  <c i="2" r="F35"/>
  <c i="1" r="AZ56"/>
  <c r="AZ55"/>
  <c r="AV55"/>
  <c r="AT55"/>
  <c i="5" r="F35"/>
  <c i="1" r="AZ62"/>
  <c r="AZ61"/>
  <c r="AV61"/>
  <c r="AT61"/>
  <c r="BC54"/>
  <c r="AY54"/>
  <c i="2" l="1" r="BK94"/>
  <c r="J94"/>
  <c i="4" r="BK89"/>
  <c r="J89"/>
  <c i="5" r="BK89"/>
  <c r="J89"/>
  <c r="J63"/>
  <c i="1" r="AU54"/>
  <c i="2" r="J32"/>
  <c i="1" r="AG56"/>
  <c r="AG55"/>
  <c i="4" r="J32"/>
  <c i="1" r="AG60"/>
  <c r="AG59"/>
  <c i="3" r="J32"/>
  <c i="1" r="AG58"/>
  <c r="AG57"/>
  <c r="AX54"/>
  <c r="W32"/>
  <c r="AW54"/>
  <c r="AK30"/>
  <c r="AZ54"/>
  <c r="W29"/>
  <c i="4" l="1" r="J41"/>
  <c i="2" r="J41"/>
  <c i="4" r="J63"/>
  <c i="2" r="J63"/>
  <c i="3" r="J41"/>
  <c i="1" r="AN58"/>
  <c r="AN57"/>
  <c r="AN56"/>
  <c r="AN55"/>
  <c r="AN59"/>
  <c r="AN60"/>
  <c i="5" r="J32"/>
  <c i="1" r="AG62"/>
  <c r="AG61"/>
  <c r="AV54"/>
  <c r="AK29"/>
  <c i="5" l="1" r="J41"/>
  <c i="1" r="AN62"/>
  <c r="AN61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<sst xmlns="http://schemas.openxmlformats.org/spreadsheetml/2006/main">
  <si>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</si>
  <si>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</si>
  <si>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</si>
  <si>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</si>
  <si>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</si>
  <si>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{12eeb207-8651-4373-a62f-bf13d3452a9b}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</si>
  <si>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</si>
  <si>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</si>
  <si>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</si>
  <si>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</si>
  <si>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</si>
  <si>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</si>
  <si>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</si>
  <si>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</si>
  <si>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VD14619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</si>
  <si>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</si>
  <si>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</si>
  <si>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Břeclav - ul.nábř. Komenského, komunikace a chodníky</t>
  </si>
  <si>
    <t>KSO:</t>
  </si>
  <si>
    <t/>
  </si>
  <si>
    <t>CC-CZ:</t>
  </si>
  <si>
    <t>Místo:</t>
  </si>
  <si>
    <t>Břeclav</t>
  </si>
  <si>
    <t>Datum:</t>
  </si>
  <si>
    <t>23. 11. 2022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</si>
  <si>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</si>
  <si>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</si>
  <si>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</si>
  <si>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</si>
  <si>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</si>
  <si>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</si>
  <si>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</si>
  <si>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ViaDesigne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</si>
  <si>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</si>
  <si>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</si>
  <si>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</si>
  <si>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</si>
  <si>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</si>
  <si>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</si>
  <si>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</si>
  <si>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</si>
  <si>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</si>
  <si>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</si>
  <si>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</si>
  <si>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</si>
  <si>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</si>
  <si>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</si>
  <si>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</si>
  <si>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</si>
  <si>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</si>
  <si>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</si>
  <si>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</si>
  <si>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</si>
  <si>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</si>
  <si>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</si>
  <si>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</si>
  <si>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</si>
  <si>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</si>
  <si>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</si>
  <si>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</si>
  <si>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</si>
  <si>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</si>
  <si>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</si>
  <si>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</si>
  <si>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</si>
  <si>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</si>
  <si>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</si>
  <si>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</si>
  <si>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</si>
  <si>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</si>
  <si>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</si>
  <si>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</si>
  <si>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</si>
  <si>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</si>
  <si>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</si>
  <si>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</si>
  <si>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</si>
  <si>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Vozovka</t>
  </si>
  <si>
    <t>STA</t>
  </si>
  <si>
    <t>1</t>
  </si>
  <si>
    <t>{fd08d320-9a65-4f00-9aad-853c8c3ab952}</t>
  </si>
  <si>
    <t>2</t>
  </si>
  <si>
    <t>/</t>
  </si>
  <si>
    <t>SO 101.2</t>
  </si>
  <si>
    <t>Soupis</t>
  </si>
  <si>
    <t>{93d21c65-f6cb-4133-83cf-7a1b4a3fa351}</t>
  </si>
  <si>
    <t>SO 102</t>
  </si>
  <si>
    <t>Chodník</t>
  </si>
  <si>
    <t>{1c5d1c6c-75bd-4f1e-a828-be0301373fdf}</t>
  </si>
  <si>
    <t>{bd7162be-4d3e-4c7e-acf8-e78d78d20dd6}</t>
  </si>
  <si>
    <t>SO 801</t>
  </si>
  <si>
    <t>Úprava zeleně</t>
  </si>
  <si>
    <t>{9a93063d-f73d-4624-9cf5-911437746c49}</t>
  </si>
  <si>
    <t>{d2e62844-de32-4429-8b8f-e42bf496ffbd}</t>
  </si>
  <si>
    <t>VRN</t>
  </si>
  <si>
    <t>Vedlejší rozpočtové náklady</t>
  </si>
  <si>
    <t>{6a1fee90-a095-4140-a481-cf8440199c4f}</t>
  </si>
  <si>
    <t>{5c4af8e3-0cea-4915-a225-7c728eb8e837}</t>
  </si>
  <si>
    <t>KRYCÍ LIST SOUPISU PRACÍ</t>
  </si>
  <si>
    <t>Objekt:</t>
  </si>
  <si>
    <t>SO 101 - Vozovka</t>
  </si>
  <si>
    <t>Soupis:</t>
  </si>
  <si>
    <t>SO 101.2 - Vozovka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</si>
  <si>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</si>
  <si>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</si>
  <si>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</si>
  <si>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</si>
  <si>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</si>
  <si>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</si>
  <si>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</si>
  <si>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</si>
  <si>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</si>
  <si>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</si>
  <si>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</si>
  <si>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</si>
  <si>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</si>
  <si>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</si>
  <si>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</si>
  <si>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</si>
  <si>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</si>
  <si>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</si>
  <si>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</si>
  <si>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</si>
  <si>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</si>
  <si>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</si>
  <si>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</si>
  <si>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</si>
  <si>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</si>
  <si>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</si>
  <si>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</si>
  <si>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</si>
  <si>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</si>
  <si>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</si>
  <si>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</si>
  <si>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</si>
  <si>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</si>
  <si>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</si>
  <si>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2022 01</t>
  </si>
  <si>
    <t>4</t>
  </si>
  <si>
    <t>-1627133049</t>
  </si>
  <si>
    <t>PP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</si>
  <si>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</si>
  <si>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Online PSC</t>
  </si>
  <si>
    <t>https://podminky.urs.cz/item/CS_URS_2022_01/113106123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</si>
  <si>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</si>
  <si>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</si>
  <si>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</si>
  <si>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"stávající zám. dlažba 60mm" 16</t>
  </si>
  <si>
    <t>113106161</t>
  </si>
  <si>
    <t>Rozebrání dlažeb vozovek z drobných kostek s ložem z kameniva ručně</t>
  </si>
  <si>
    <t>608788452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</si>
  <si>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</si>
  <si>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https://podminky.urs.cz/item/CS_URS_2022_01/113106161</t>
  </si>
  <si>
    <t xml:space="preserve">Poznámka k souboru cen:_x000d_
1. Ceny jsou určeny pro rozebrání dlažeb a dílců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</si>
  <si>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"stávající kostka za obrubou - bude zpětně osazena" 3,2</t>
  </si>
  <si>
    <t>"stávající kostka k odvozu" 3,2</t>
  </si>
  <si>
    <t>Součet</t>
  </si>
  <si>
    <t>3</t>
  </si>
  <si>
    <t>113107223</t>
  </si>
  <si>
    <t>Odstranění podkladu z kameniva drceného tl přes 200 do 300 mm strojně pl přes 200 m2</t>
  </si>
  <si>
    <t>33559324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</si>
  <si>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</si>
  <si>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https://podminky.urs.cz/item/CS_URS_2022_01/113107223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</si>
  <si>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</si>
  <si>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"odkop kce ŠD tl.300mm" 4898+(0,5*1405)+7</t>
  </si>
  <si>
    <t>113107321</t>
  </si>
  <si>
    <t>Odstranění podkladu z kameniva drceného tl do 100 mm strojně pl do 50 m2</t>
  </si>
  <si>
    <t>-357505521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</si>
  <si>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</si>
  <si>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https://podminky.urs.cz/item/CS_URS_2022_01/113107321</t>
  </si>
  <si>
    <t>"odkop kce ŠD tl.40mm" 9+2</t>
  </si>
  <si>
    <t>5</t>
  </si>
  <si>
    <t>113107322</t>
  </si>
  <si>
    <t>Odstranění podkladu z kameniva drceného tl přes 100 do 200 mm strojně pl do 50 m2</t>
  </si>
  <si>
    <t>-1333243822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</si>
  <si>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</si>
  <si>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https://podminky.urs.cz/item/CS_URS_2022_01/113107322</t>
  </si>
  <si>
    <t>"odkop kce chodníku ŠD tl.200mm" 43</t>
  </si>
  <si>
    <t>6</t>
  </si>
  <si>
    <t>113107330</t>
  </si>
  <si>
    <t>Odstranění podkladu z betonu prostého tl do 100 mm strojně pl do 50 m2</t>
  </si>
  <si>
    <t>786056860</t>
  </si>
  <si>
    <t>Odstranění podkladů nebo krytů strojně plochy jednotlivě do 50 m2 s přemístěním hmot na skládku na vzdálenost do 3 m nebo s naložením na dopravní prostředek z betonu prostého, o tl. vrstvy do 100 mm</t>
  </si>
  <si>
    <t>https://podminky.urs.cz/item/CS_URS_2022_01/113107330</t>
  </si>
  <si>
    <t>"stávající kce chodníku bet. tl.100mm" 43</t>
  </si>
  <si>
    <t>7</t>
  </si>
  <si>
    <t>113107341</t>
  </si>
  <si>
    <t>Odstranění podkladu živičného tl 50 mm strojně pl do 50 m2</t>
  </si>
  <si>
    <t>431340918</t>
  </si>
  <si>
    <t>Odstranění podkladů nebo krytů strojně plochy jednotlivě do 50 m2 s přemístěním hmot na skládku na vzdálenost do 3 m nebo s naložením na dopravní prostředek živičných, o tl. vrstvy do 50 mm</t>
  </si>
  <si>
    <t>https://podminky.urs.cz/item/CS_URS_2022_01/113107341</t>
  </si>
  <si>
    <t>"stávající asfalt tl.50mm v chodníku" 43</t>
  </si>
  <si>
    <t>8</t>
  </si>
  <si>
    <t>113202111</t>
  </si>
  <si>
    <t>Vytrhání obrub krajníků obrubníků stojatých</t>
  </si>
  <si>
    <t>m</t>
  </si>
  <si>
    <t>-1805579794</t>
  </si>
  <si>
    <t>Vytrhání obrub s vybouráním lože, s přemístěním hmot na skládku na vzdálenost do 3 m nebo s naložením na dopravní prostředek z krajníků nebo obrubníků stojatých</t>
  </si>
  <si>
    <t>https://podminky.urs.cz/item/CS_URS_2022_01/113202111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</si>
  <si>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</si>
  <si>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"obruba" 5+135++38+380+27+3+11+7</t>
  </si>
  <si>
    <t>"přídlažba" 222+101+24+20+380+27+7,5+3+600+20+204+40</t>
  </si>
  <si>
    <t>9</t>
  </si>
  <si>
    <t>122251106</t>
  </si>
  <si>
    <t>Odkopávky a prokopávky nezapažené v hornině třídy těžitelnosti I skupiny 3 objem do 5000 m3 strojně</t>
  </si>
  <si>
    <t>m3</t>
  </si>
  <si>
    <t>540835136</t>
  </si>
  <si>
    <t>Odkopávky a prokopávky nezapažené strojně v hornině třídy těžitelnosti I skupiny 3 přes 1 000 do 5 000 m3</t>
  </si>
  <si>
    <t>https://podminky.urs.cz/item/CS_URS_2022_01/122251106</t>
  </si>
  <si>
    <t xml:space="preserve">Poznámka k souboru cen:_x000d_
1. V cenách jsou započteny i náklady na přehození výkopku na vzdálenost do 3 m nebo naložení na dopravní prostředek._x000d_
</t>
  </si>
  <si>
    <t>"odkop pro sanace tl.300mm" 0,3*(4943+(0,5*1405))</t>
  </si>
  <si>
    <t>"odkop v místě stávajícího chodníku - snížení nivelety tl.250mm" 0,25*43</t>
  </si>
  <si>
    <t>"odkop pro ohumusování tl.100mm" 0,1*(5+92)</t>
  </si>
  <si>
    <t>10</t>
  </si>
  <si>
    <t>131251104</t>
  </si>
  <si>
    <t>Hloubení jam nezapažených v hornině třídy těžitelnosti I skupiny 3 objem do 500 m3 strojně</t>
  </si>
  <si>
    <t>-1325351641</t>
  </si>
  <si>
    <t>Hloubení nezapažených jam a zářezů strojně s urovnáním dna do předepsaného profilu a spádu v hornině třídy těžitelnosti I skupiny 3 přes 100 do 500 m3</t>
  </si>
  <si>
    <t>https://podminky.urs.cz/item/CS_URS_2022_01/131251104</t>
  </si>
  <si>
    <t xml:space="preserve">Poznámka k souboru cen:_x000d_
1. Hloubení nezapažených jam hloubky přes 16 m se oceňuje individuálně._x000d_
2. V cenách jsou započteny i náklady na případné nutné přemístění výkopku ve výkopišti a na přehození výkopku na přilehlém terénu na vzdálenost do 3 m od okraje jámy nebo naložení na dopravní prostředek._x000d_
</t>
  </si>
  <si>
    <t>"zrušení DV" 19*((1,5*1,5*1,5)-(0,95*1,5))</t>
  </si>
  <si>
    <t>"obnova DV" 3*((1,5*1,5*1,5)-(0,95*1,5))</t>
  </si>
  <si>
    <t>"nové DV" 43*(1,5*1,5*1,5)</t>
  </si>
  <si>
    <t>11</t>
  </si>
  <si>
    <t>132251104</t>
  </si>
  <si>
    <t>Hloubení rýh nezapažených š do 800 mm v hornině třídy těžitelnosti I skupiny 3 objem přes 100 m3 strojně</t>
  </si>
  <si>
    <t>-1628397509</t>
  </si>
  <si>
    <t>Hloubení nezapažených rýh šířky do 800 mm strojně s urovnáním dna do předepsaného profilu a spádu v hornině třídy těžitelnosti I skupiny 3 přes 100 m3</t>
  </si>
  <si>
    <t>https://podminky.urs.cz/item/CS_URS_2022_01/132251104</t>
  </si>
  <si>
    <t xml:space="preserve">Poznámka k souboru cen:_x000d_
1. V cenách jsou započteny i náklady na přehození výkopku na přilehlém terénu na vzdálenost do 3 m od podélné osy rýhy nebo naložení na dopravní prostředek._x000d_
</t>
  </si>
  <si>
    <t>"pro drenáž" 0,13*1405</t>
  </si>
  <si>
    <t>"přípojky DV" 0,8*1,5*145,5</t>
  </si>
  <si>
    <t>12</t>
  </si>
  <si>
    <t>162751117</t>
  </si>
  <si>
    <t>Vodorovné přemístění přes 9 000 do 10000 m výkopku/sypaniny z horniny třídy těžitelnosti I skupiny 1 až 3</t>
  </si>
  <si>
    <t>391453053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</si>
  <si>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</si>
  <si>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</si>
  <si>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</si>
  <si>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předpokládaná skládka 21km</t>
  </si>
  <si>
    <t>1714,1+188,025+357,25</t>
  </si>
  <si>
    <t>13</t>
  </si>
  <si>
    <t>162751119</t>
  </si>
  <si>
    <t>Příplatek k vodorovnému přemístění výkopku/sypaniny z horniny třídy těžitelnosti I skupiny 1 až 3 ZKD 1000 m přes 10000 m</t>
  </si>
  <si>
    <t>1305166655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</si>
  <si>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</si>
  <si>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https://podminky.urs.cz/item/CS_URS_2022_01/162751119</t>
  </si>
  <si>
    <t>11*2259,375</t>
  </si>
  <si>
    <t>14</t>
  </si>
  <si>
    <t>171201201</t>
  </si>
  <si>
    <t>Uložení sypaniny na skládky nebo meziskládky</t>
  </si>
  <si>
    <t>1023978452</t>
  </si>
  <si>
    <t>Uložení sypaniny na skládky nebo meziskládky bez hutnění s upravením uložené sypaniny do předepsaného tvaru</t>
  </si>
  <si>
    <t>https://podminky.urs.cz/item/CS_URS_2022_01/171201201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</si>
  <si>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</si>
  <si>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2259,375</t>
  </si>
  <si>
    <t>171201231</t>
  </si>
  <si>
    <t>Poplatek za uložení zeminy a kamení na recyklační skládce (skládkovné) kód odpadu 17 05 04</t>
  </si>
  <si>
    <t>t</t>
  </si>
  <si>
    <t>-1279904225</t>
  </si>
  <si>
    <t>Poplatek za uložení stavebního odpadu na recyklační skládce (skládkovné) zeminy a kamení zatříděného do Katalogu odpadů pod kódem 17 05 04</t>
  </si>
  <si>
    <t>https://podminky.urs.cz/item/CS_URS_2022_01/171201231</t>
  </si>
  <si>
    <t>1,8*2259,375</t>
  </si>
  <si>
    <t>16</t>
  </si>
  <si>
    <t>174151101</t>
  </si>
  <si>
    <t>Zásyp jam, šachet rýh nebo kolem objektů sypaninou se zhutněním</t>
  </si>
  <si>
    <t>-1899718250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</si>
  <si>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</si>
  <si>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</si>
  <si>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</si>
  <si>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"zrušení DV - ŠD" 19*(1,5*1,5*1,5)</t>
  </si>
  <si>
    <t>"obnova DV - ŠD" 3*((1,5*1,5*1,5)-(0,95*1,5))</t>
  </si>
  <si>
    <t>"nové DV - ŠD" 43*((1,5*1,5*1,5)-(0,95*1,5))</t>
  </si>
  <si>
    <t>"přípojky DV -ŠD" 0,8*1,1*145,5</t>
  </si>
  <si>
    <t>"dosyp k obrubě - zemina" 0,1*80</t>
  </si>
  <si>
    <t>17</t>
  </si>
  <si>
    <t>M</t>
  </si>
  <si>
    <t>58344171</t>
  </si>
  <si>
    <t>štěrkodrť frakce 0/32</t>
  </si>
  <si>
    <t>-1119731270</t>
  </si>
  <si>
    <t>"zrušení DV - ŠD" 19*(1,5*1,5*1,5)*2</t>
  </si>
  <si>
    <t>"obnova DV - ŠD" 3*((1,5*1,5*1,5)-(0,95*1,5))*2</t>
  </si>
  <si>
    <t>"nové DV - ŠD" 43*((1,5*1,5*1,5)-(0,95*1,5))*2</t>
  </si>
  <si>
    <t>"přípojky DV -ŠD" 0,8*1,1*145,5*2</t>
  </si>
  <si>
    <t>18</t>
  </si>
  <si>
    <t>10364100</t>
  </si>
  <si>
    <t>zemina pro terénní úpravy - tříděná</t>
  </si>
  <si>
    <t>-1507621173</t>
  </si>
  <si>
    <t>"dosyp k obrubě - zemina" 0,1*80*1,8</t>
  </si>
  <si>
    <t>19</t>
  </si>
  <si>
    <t>175151101</t>
  </si>
  <si>
    <t>Obsypání potrubí strojně sypaninou bez prohození, uloženou do 3 m</t>
  </si>
  <si>
    <t>-214923926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</si>
  <si>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</si>
  <si>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https://podminky.urs.cz/item/CS_URS_2022_01/175151101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</si>
  <si>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</si>
  <si>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"přípojky DV obsyp tl.300mm" (0,8*0,3*145,5)-(145,5*0,018)</t>
  </si>
  <si>
    <t>20</t>
  </si>
  <si>
    <t>58331200</t>
  </si>
  <si>
    <t>štěrkopísek netříděný</t>
  </si>
  <si>
    <t>-439785193</t>
  </si>
  <si>
    <t>"obsyp" 32,301*2</t>
  </si>
  <si>
    <t>"lože" 11,64*2</t>
  </si>
  <si>
    <t>181351103</t>
  </si>
  <si>
    <t>Rozprostření ornice tl vrstvy do 200 mm pl přes 100 do 500 m2 v rovině nebo ve svahu do 1:5 strojně</t>
  </si>
  <si>
    <t>-1994127035</t>
  </si>
  <si>
    <t>Rozprostření a urovnání ornice v rovině nebo ve svahu sklonu do 1:5 strojně při souvislé ploše přes 100 do 500 m2, tl. vrstvy do 200 mm</t>
  </si>
  <si>
    <t>https://podminky.urs.cz/item/CS_URS_2022_01/181351103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</si>
  <si>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</si>
  <si>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"ohumusování za obrubou tl.100mm" 92</t>
  </si>
  <si>
    <t>22</t>
  </si>
  <si>
    <t>10364101</t>
  </si>
  <si>
    <t xml:space="preserve">zemina pro terénní úpravy -  ornice</t>
  </si>
  <si>
    <t>-2046631332</t>
  </si>
  <si>
    <t>0,1*92*1,8</t>
  </si>
  <si>
    <t>23</t>
  </si>
  <si>
    <t>181411131</t>
  </si>
  <si>
    <t>Založení parkového trávníku výsevem pl do 1000 m2 v rovině a ve svahu do 1:5</t>
  </si>
  <si>
    <t>531217237</t>
  </si>
  <si>
    <t>Založení trávníku na půdě předem připravené plochy do 1000 m2 výsevem včetně utažení parkového v rovině nebo na svahu do 1:5</t>
  </si>
  <si>
    <t>https://podminky.urs.cz/item/CS_URS_2022_01/181411131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</si>
  <si>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</si>
  <si>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"zatravnění za obrubou" 92</t>
  </si>
  <si>
    <t>24</t>
  </si>
  <si>
    <t>00572410</t>
  </si>
  <si>
    <t>osivo směs travní parková</t>
  </si>
  <si>
    <t>kg</t>
  </si>
  <si>
    <t>2012040352</t>
  </si>
  <si>
    <t>0,04*92</t>
  </si>
  <si>
    <t>25</t>
  </si>
  <si>
    <t>181951112</t>
  </si>
  <si>
    <t>Úprava pláně v hornině třídy těžitelnosti I skupiny 1 až 3 se zhutněním strojně</t>
  </si>
  <si>
    <t>256686468</t>
  </si>
  <si>
    <t>Úprava pláně vyrovnáním výškových rozdílů strojně v hornině třídy těžitelnosti I, skupiny 1 až 3 se zhutněním</t>
  </si>
  <si>
    <t>https://podminky.urs.cz/item/CS_URS_2022_01/181951112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</si>
  <si>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</si>
  <si>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"pláň" 4943+215+(0,5*1405)+7</t>
  </si>
  <si>
    <t>"parapláň" 4943+(0,5*1405)</t>
  </si>
  <si>
    <t>Zakládání</t>
  </si>
  <si>
    <t>26</t>
  </si>
  <si>
    <t>211971121</t>
  </si>
  <si>
    <t>Zřízení opláštění žeber nebo trativodů geotextilií v rýze nebo zářezu sklonu přes 1:2 š do 2,5 m</t>
  </si>
  <si>
    <t>-1928676557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</si>
  <si>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</si>
  <si>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https://podminky.urs.cz/item/CS_URS_2022_01/211971121</t>
  </si>
  <si>
    <t xml:space="preserve">Poznámka k souboru cen:_x000d_
1. Ceny jsou určeny:_x000d_
a) pro jakékoliv druhy a rozměry geotextilií,_x000d_
b) i pro zřízení svislého drénu z jedné nebo více vrstev geotextilie přiložených na stěnu rýhy nebo zářezu,_x000d_
c) pro způsob spojování geotextilií přesahy._x000d_
2. Ceny nelze použít:_x000d_
a) pro zřízení opláštění výplně v zapažených rýhách; toto opláštění se oceňuje individuálně,_x000d_
b) pro knotové drény (geodrény); tyto drény se oceňují cenami souboru cen 211 97-21 Vpichování svislých konsolidačních prefabrikovaných drénů,_x000d_
c) pro zřízení vrstev z geotextilií; toto zřízení vrstev z geotextilií se ocení cenami souboru cen 213 14 Zřízení vrstvy z geotextilie._x000d_
3. V cenách jsou započteny i náklady na zřízení předepsaných přesahů a na potřebné zatěžování nebo připevňování geotextilie ke stěnám výkopu při provádění._x000d_
4. V cenách nejsou započteny náklady na dodání geotextilie; toto dodání se oceňuje ve specifikaci. Ztratné lze dohodnout ve výši 2 %._x000d_
5. Množství měrných jednotek:_x000d_
a) se určuje v m2 rozvinuté plochy opláštění bez jakýchkoliv přesahů. Při opláštění z více vrstev geotextilií se pro určení množství měrných jednotek oceňuje každá vrstva samostatně,_x000d_
b) pro dodání geotextilie oceňované ve specifikaci se určí v m2 geotextilie včetně přesahů a prořezů stanovených projektovou dokumentací._x000d_
</t>
  </si>
  <si>
    <t>"drenáž š.1,5m" 1,5*1405</t>
  </si>
  <si>
    <t>27</t>
  </si>
  <si>
    <t>69311068</t>
  </si>
  <si>
    <t>geotextilie netkaná separační, ochranná, filtrační, drenážní PP 300g/m2</t>
  </si>
  <si>
    <t>-1255660689</t>
  </si>
  <si>
    <t>"drenáž" 2107,5</t>
  </si>
  <si>
    <t>"sanace" 4943+(0,5*1405)</t>
  </si>
  <si>
    <t>28</t>
  </si>
  <si>
    <t>212752401</t>
  </si>
  <si>
    <t>Trativod z drenážních trubek korugovaných PE-HD SN 8 perforace 360° včetně lože otevřený výkop DN 100 pro liniové stavby</t>
  </si>
  <si>
    <t>970840613</t>
  </si>
  <si>
    <t>Trativody z drenážních trubek pro liniové stavby a komunikace se zřízením štěrkového lože pod trubky a s jejich obsypem v otevřeném výkopu trubka korugovaná sendvičová PE-HD SN 8 celoperforovaná 360° DN 100</t>
  </si>
  <si>
    <t>https://podminky.urs.cz/item/CS_URS_2022_01/212752401</t>
  </si>
  <si>
    <t xml:space="preserve">Poznámka k souboru cen:_x000d_
1. V cenách souboru cen nejsou započteny náklady na:_x000d_
a) montáž a dodávku tvarovek, které se oceňují cenami souboru 877 ..-52.1 Montáž tvarovek na kanalizačním potrubí z trub z plastu, části A03,_x000d_
b) opláštění potrubí geotextílií, které se oceňuje cenami souboru 211 97-11.. Zřízení opláštění výplně z geotextilie odvodňovacích žeber nebo trativodů v rýze nebo zářezu se stěnami katalogu 800-2 Zvláštní zakládání objektů, části A 01._x000d_
</t>
  </si>
  <si>
    <t>"drenáž - obsyp 4/8 včetně dodání trub" 1405</t>
  </si>
  <si>
    <t>29</t>
  </si>
  <si>
    <t>213141113</t>
  </si>
  <si>
    <t>Zřízení vrstvy z geotextilie v rovině nebo ve sklonu do 1:5 š přes 6 do 8,5 m</t>
  </si>
  <si>
    <t>1001822908</t>
  </si>
  <si>
    <t>Zřízení vrstvy z geotextilie filtrační, separační, odvodňovací, ochranné, výztužné nebo protierozní v rovině nebo ve sklonu do 1:5, šířky přes 6 do 8,5 m</t>
  </si>
  <si>
    <t>https://podminky.urs.cz/item/CS_URS_2022_01/213141113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</si>
  <si>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</si>
  <si>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Vodorovné konstrukce</t>
  </si>
  <si>
    <t>30</t>
  </si>
  <si>
    <t>451315111</t>
  </si>
  <si>
    <t>Podkladní nebo vyrovnávací vrstva z betonu C25/30 tl 100 mm</t>
  </si>
  <si>
    <t>182523114</t>
  </si>
  <si>
    <t>Podkladní nebo vyrovnávací vrstva z betonu prostého tř. C 25/30, ve vrstvě do 100 mm</t>
  </si>
  <si>
    <t>https://podminky.urs.cz/item/CS_URS_2022_01/451315111</t>
  </si>
  <si>
    <t xml:space="preserve">Poznámka k souboru cen:_x000d_
1. V ceně nejsou započteny náklady na úpravu úložné spáry; tyto práce se oceňují cenou 967 04-1111 - úprava úložné spáry v části B 01 tohoto katalogu._x000d_
</t>
  </si>
  <si>
    <t>"napojení za obrubou" 215</t>
  </si>
  <si>
    <t>31</t>
  </si>
  <si>
    <t>451573111</t>
  </si>
  <si>
    <t>Lože pod potrubí otevřený výkop ze štěrkopísku</t>
  </si>
  <si>
    <t>-815075268</t>
  </si>
  <si>
    <t>Lože pod potrubí, stoky a drobné objekty v otevřeném výkopu z písku a štěrkopísku do 63 mm</t>
  </si>
  <si>
    <t>https://podminky.urs.cz/item/CS_URS_2022_01/451573111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</si>
  <si>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</si>
  <si>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"přípojky DV lože tl.100mm" 0,8*0,1*145,5</t>
  </si>
  <si>
    <t>Komunikace pozemní</t>
  </si>
  <si>
    <t>32</t>
  </si>
  <si>
    <t>564851111</t>
  </si>
  <si>
    <t>Podklad ze štěrkodrtě ŠD plochy přes 100 m2 tl 150 mm</t>
  </si>
  <si>
    <t>2021650491</t>
  </si>
  <si>
    <t>Podklad ze štěrkodrti ŠD s rozprostřením a zhutněním plochy přes 100 m2, po zhutnění tl. 150 mm</t>
  </si>
  <si>
    <t>https://podminky.urs.cz/item/CS_URS_2022_01/564851111</t>
  </si>
  <si>
    <t>"nová kce vozovky ŠDa 0-32" 4943+(0,5*1405)+4943</t>
  </si>
  <si>
    <t>33</t>
  </si>
  <si>
    <t>564861111</t>
  </si>
  <si>
    <t>Podklad ze štěrkodrtě ŠD plochy přes 100 m2 tl 200 mm</t>
  </si>
  <si>
    <t>-297426505</t>
  </si>
  <si>
    <t>Podklad ze štěrkodrti ŠD s rozprostřením a zhutněním plochy přes 100 m2, po zhutnění tl. 200 mm</t>
  </si>
  <si>
    <t>https://podminky.urs.cz/item/CS_URS_2022_01/564861111</t>
  </si>
  <si>
    <t>"nová kce pod kostkou ŠDb 0-63" 7</t>
  </si>
  <si>
    <t>34</t>
  </si>
  <si>
    <t>564871116</t>
  </si>
  <si>
    <t>Podklad ze štěrkodrtě ŠD plochy přes 100 m2 tl. 300 mm</t>
  </si>
  <si>
    <t>-1656634933</t>
  </si>
  <si>
    <t>Podklad ze štěrkodrti ŠD s rozprostřením a zhutněním plochy přes 100 m2, po zhutnění tl. 300 mm</t>
  </si>
  <si>
    <t>https://podminky.urs.cz/item/CS_URS_2022_01/564871116</t>
  </si>
  <si>
    <t>"sanace ŠD b 0-63" 4943+(0,5*1405)</t>
  </si>
  <si>
    <t>35</t>
  </si>
  <si>
    <t>565135111</t>
  </si>
  <si>
    <t>Asfaltový beton vrstva podkladní ACP 16 (obalované kamenivo OKS) tl 50 mm š do 3 m</t>
  </si>
  <si>
    <t>157610149</t>
  </si>
  <si>
    <t>Asfaltový beton vrstva podkladní ACP 16 (obalované kamenivo střednězrnné - OKS) s rozprostřením a zhutněním v pruhu šířky přes 1,5 do 3 m, po zhutnění tl. 50 mm</t>
  </si>
  <si>
    <t>https://podminky.urs.cz/item/CS_URS_2022_01/565135111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</si>
  <si>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</si>
  <si>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"ACP 16+" 4943</t>
  </si>
  <si>
    <t>36</t>
  </si>
  <si>
    <t>567132115</t>
  </si>
  <si>
    <t>Podklad ze směsi stmelené cementem SC C 8/10 (KSC I) tl 200 mm</t>
  </si>
  <si>
    <t>-1261883756</t>
  </si>
  <si>
    <t>Podklad ze směsi stmelené cementem SC bez dilatačních spár, s rozprostřením a zhutněním SC C 8/10 (KSC I), po zhutnění tl. 200 mm</t>
  </si>
  <si>
    <t>https://podminky.urs.cz/item/CS_URS_2022_01/567132115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</si>
  <si>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</si>
  <si>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"nová kce kostky" 7</t>
  </si>
  <si>
    <t>37</t>
  </si>
  <si>
    <t>573191111</t>
  </si>
  <si>
    <t>Postřik infiltrační kationaktivní emulzí v množství 1 kg/m2</t>
  </si>
  <si>
    <t>-2127734152</t>
  </si>
  <si>
    <t>Postřik infiltrační kationaktivní emulzí v množství 1,00 kg/m2</t>
  </si>
  <si>
    <t>https://podminky.urs.cz/item/CS_URS_2022_01/573191111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</si>
  <si>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</si>
  <si>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"0,7kg / m2" 4943</t>
  </si>
  <si>
    <t>38</t>
  </si>
  <si>
    <t>573231106</t>
  </si>
  <si>
    <t>Postřik živičný spojovací ze silniční emulze v množství 0,30 kg/m2</t>
  </si>
  <si>
    <t>1377990704</t>
  </si>
  <si>
    <t>Postřik spojovací PS bez posypu kamenivem ze silniční emulze, v množství 0,30 kg/m2</t>
  </si>
  <si>
    <t>https://podminky.urs.cz/item/CS_URS_2022_01/573231106</t>
  </si>
  <si>
    <t>2*4943</t>
  </si>
  <si>
    <t>39</t>
  </si>
  <si>
    <t>577134111</t>
  </si>
  <si>
    <t>Asfaltový beton vrstva obrusná ACO 11 (ABS) tř. I tl 40 mm š do 3 m z nemodifikovaného asfaltu</t>
  </si>
  <si>
    <t>-1072043666</t>
  </si>
  <si>
    <t>Asfaltový beton vrstva obrusná ACO 11 (ABS) s rozprostřením a se zhutněním z nemodifikovaného asfaltu v pruhu šířky do 3 m tř. I, po zhutnění tl. 40 mm</t>
  </si>
  <si>
    <t>https://podminky.urs.cz/item/CS_URS_2022_01/577134111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</si>
  <si>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</si>
  <si>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"ACO 11+" 4943</t>
  </si>
  <si>
    <t>40</t>
  </si>
  <si>
    <t>577155112</t>
  </si>
  <si>
    <t>Asfaltový beton vrstva ložní ACL 16 (ABH) tl 60 mm š do 3 m z nemodifikovaného asfaltu</t>
  </si>
  <si>
    <t>988000165</t>
  </si>
  <si>
    <t>Asfaltový beton vrstva ložní ACL 16 (ABH) s rozprostřením a zhutněním z nemodifikovaného asfaltu v pruhu šířky do 3 m, po zhutnění tl. 60 mm</t>
  </si>
  <si>
    <t>https://podminky.urs.cz/item/CS_URS_2022_01/577155112</t>
  </si>
  <si>
    <t xml:space="preserve">Poznámka k souboru cen:_x000d_
1. Cenami 577 1.-50 lze oceňovat např. chodníky, úzké cesty a vjezdy v pruhu šířky do 1,5 m jakékoliv délky a jednotlivé plochy velikosti do 10 m2._x000d_
2. ČSN EN 13108-1 připouští pro ACL 16 pouze tl. 50 až 70 mm._x000d_
</t>
  </si>
  <si>
    <t>"ACL 16+" 4943</t>
  </si>
  <si>
    <t>41</t>
  </si>
  <si>
    <t>591241111</t>
  </si>
  <si>
    <t>Kladení dlažby z kostek drobných z kamene na MC tl 50 mm</t>
  </si>
  <si>
    <t>1538580936</t>
  </si>
  <si>
    <t>Kladení dlažby z kostek s provedením lože do tl. 50 mm, s vyplněním spár, s dvojím beraněním a se smetením přebytečného materiálu na krajnici drobných z kamene, do lože z cementové malty</t>
  </si>
  <si>
    <t>https://podminky.urs.cz/item/CS_URS_2022_01/591241111</t>
  </si>
  <si>
    <t xml:space="preserve">Poznámka k souboru cen:_x000d_
1. Ceny 591 1.- pro dlažbu z kostek velkých jsou určeny pro dlažbu úhlopříčnou a řádkovou._x000d_
2. Ceny 591 2.- pro dlažbu z kostek drobných jsou určeny pro dlažbu úhlopříčnou, řádkovou a kroužkovou._x000d_
3. Dlažba vějířová z kostek drobných se oceňuje cenami 591 41-2111 a 591 44-2111 Kladení dlažby z mozaiky dvoubarevné a vícebarevné komunikací pro pěší._x000d_
4. V cenách jsou započteny i náklady na dodání hmot pro lože a na dodání téhož materiálu na výplň spár._x000d_
5. V cenách nejsou započteny náklady na:_x000d_
a) dodání dlažebních kostek, které se oceňuje ve specifikaci; ztratné lze dohodnout_x000d_
- u velkých kostek ve výši 1 %,_x000d_
- u drobných kostek ve výši 2 %,_x000d_
b) vyplnění spár dlažby živičnou zálivkou, které se oceňuje cenami souboru cen 599 1 . -11 Zálivka živičná spár dlažby._x000d_
6. Část lože přesahující tloušťku 50 mm se oceňuje cenami souboru cen 451 31-97 Příplatek za každých dalších 10 mm tloušťky podkladu nebo lože._x000d_
</t>
  </si>
  <si>
    <t>"napojení za obrubou - kostka zpětně" 3,2</t>
  </si>
  <si>
    <t>"nová kce v oblouku" 7</t>
  </si>
  <si>
    <t>42</t>
  </si>
  <si>
    <t>58381007</t>
  </si>
  <si>
    <t>kostka štípaná dlažební žula drobná 8/10</t>
  </si>
  <si>
    <t>-558309123</t>
  </si>
  <si>
    <t>"7+2%" 7,15</t>
  </si>
  <si>
    <t>Trubní vedení</t>
  </si>
  <si>
    <t>43</t>
  </si>
  <si>
    <t>871315231</t>
  </si>
  <si>
    <t>Kanalizační potrubí z tvrdého PVC jednovrstvé tuhost třídy SN10 DN 160</t>
  </si>
  <si>
    <t>1124045631</t>
  </si>
  <si>
    <t>Kanalizační potrubí z tvrdého PVC v otevřeném výkopu ve sklonu do 20 %, hladkého plnostěnného jednovrstvého, tuhost třídy SN 10 DN 160</t>
  </si>
  <si>
    <t>https://podminky.urs.cz/item/CS_URS_2022_01/871315231</t>
  </si>
  <si>
    <t xml:space="preserve">Poznámka k souboru cen:_x000d_
1. V cenách jsou započteny i náklady na dodání trub včetně gumového těsnění._x000d_
2. Použití trub dle tuhostí:_x000d_
a) třída SN 4: kanalizační sítě, přípojky, odvodňování pozemků s výškou krytí až 4 m_x000d_
b) třída SN 8: kanalizační sítě v nestandartních podmínkách uložení, vysoké teplotní a mechanické zatížení s výškou krytí do 8 m_x000d_
c) SN 10: kanalizační sítě, přípojky, odvodňování pozemků s výškou krytí &amp;gt; 8 m_x000d_
d) třída SN 12: kanalizační sítě s vysokým statickým zatížením a dynamickými rázy, při rychlosti média až 15 m/s a výškou krytí 0,7-10 m_x000d_
e) třída SN 16: kanalizační sítě s vysokým statickým zatížením a dynamickými rázy avýškou krytí 0,5-12 m._x000d_
</t>
  </si>
  <si>
    <t>"přípojky DV" 145,5</t>
  </si>
  <si>
    <t>44</t>
  </si>
  <si>
    <t>8765.R</t>
  </si>
  <si>
    <t>Navrtávací pas DN150</t>
  </si>
  <si>
    <t>kus</t>
  </si>
  <si>
    <t>-1293686963</t>
  </si>
  <si>
    <t>"napojení na stávající kanalizaci" 43</t>
  </si>
  <si>
    <t>45</t>
  </si>
  <si>
    <t>8959.R</t>
  </si>
  <si>
    <t>Zřízení vpusti kanalizační uliční z betonových dílců - včetně dodání</t>
  </si>
  <si>
    <t>1352782305</t>
  </si>
  <si>
    <t xml:space="preserve">Poznámka k souboru cen:_x000d_
1. V cenách jsou započteny i náklady na zřízení lože ze štěrkopísku._x000d_
2. V cenách nejsou započteny náklady na:_x000d_
a) dodání betonových dílců; betonové dílce se oceňují ve specifikaci,_x000d_
b) dodání kameninových dílců; kameninové dílce se oceňují ve specifikaci,_x000d_
c) litinové mříže; osazení mříží se oceňuje cenami souboru cen 899 20- . 1 Osazení mříží litinových včetně rámů a košů na bahno části A 01 tohoto katalogu; dodání mříží se oceňuje ve specifikaci,_x000d_
d) podkladní prstence; tyto se oceňují cenami souboru cen 452 38-6 . Podkladní a a vyrovnávací prstence části A 01 tohoto katalogu._x000d_
</t>
  </si>
  <si>
    <t>"nové a obnovené DV" 43+3</t>
  </si>
  <si>
    <t>46</t>
  </si>
  <si>
    <t>89591.R</t>
  </si>
  <si>
    <t>Vybourání stávající DV</t>
  </si>
  <si>
    <t>-1339578545</t>
  </si>
  <si>
    <t>Zrušení dešťové vpusti.</t>
  </si>
  <si>
    <t>P</t>
  </si>
  <si>
    <t>Poznámka k položce:_x000d_
Vybourání bet. dílců stávající vpusti s naložením na dopravní prostředek.</t>
  </si>
  <si>
    <t>"zrušení DV" 19</t>
  </si>
  <si>
    <t>"obnova DV" 3</t>
  </si>
  <si>
    <t>47</t>
  </si>
  <si>
    <t>899202211</t>
  </si>
  <si>
    <t>Demontáž mříží litinových včetně rámů hmotnosti přes 50 do 100 kg</t>
  </si>
  <si>
    <t>1398266790</t>
  </si>
  <si>
    <t>Demontáž mříží litinových včetně rámů, hmotnosti jednotlivě přes 50 do 100 Kg</t>
  </si>
  <si>
    <t>https://podminky.urs.cz/item/CS_URS_2022_01/899202211</t>
  </si>
  <si>
    <t>"výměna mříží" 2</t>
  </si>
  <si>
    <t>48</t>
  </si>
  <si>
    <t>899204112</t>
  </si>
  <si>
    <t>Osazení mříží litinových včetně rámů a košů na bahno pro třídu zatížení D400, E600</t>
  </si>
  <si>
    <t>-1026321595</t>
  </si>
  <si>
    <t>https://podminky.urs.cz/item/CS_URS_2022_01/899204112</t>
  </si>
  <si>
    <t xml:space="preserve">Poznámka k souboru cen:_x000d_
1. V cenách nejsou započteny náklady na dodání mříží, rámů a košů na bahno; tyto náklady se oceňují ve specifikaci._x000d_
</t>
  </si>
  <si>
    <t>49</t>
  </si>
  <si>
    <t>55242320</t>
  </si>
  <si>
    <t>mříž vtoková litinová plochá 500x500mm</t>
  </si>
  <si>
    <t>628251424</t>
  </si>
  <si>
    <t>2+43+3</t>
  </si>
  <si>
    <t>50</t>
  </si>
  <si>
    <t>899331111</t>
  </si>
  <si>
    <t>Výšková úprava uličního vstupu nebo vpusti do 200 mm zvýšením poklopu</t>
  </si>
  <si>
    <t>-1782416264</t>
  </si>
  <si>
    <t>https://podminky.urs.cz/item/CS_URS_2022_01/899331111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</si>
  <si>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</si>
  <si>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51</t>
  </si>
  <si>
    <t>899431111</t>
  </si>
  <si>
    <t>Výšková úprava uličního vstupu nebo vpusti do 200 mm zvýšením krycího hrnce, šoupěte nebo hydrantu</t>
  </si>
  <si>
    <t>1348055470</t>
  </si>
  <si>
    <t>Výšková úprava uličního vstupu nebo vpusti do 200 mm zvýšením krycího hrnce, šoupěte nebo hydrantu bez úpravy armatur</t>
  </si>
  <si>
    <t>https://podminky.urs.cz/item/CS_URS_2022_01/899431111</t>
  </si>
  <si>
    <t>52</t>
  </si>
  <si>
    <t>899722113</t>
  </si>
  <si>
    <t>Krytí potrubí z plastů výstražnou fólií z PVC 34cm</t>
  </si>
  <si>
    <t>-1072632367</t>
  </si>
  <si>
    <t>Krytí potrubí z plastů výstražnou fólií z PVC šířky 34 cm</t>
  </si>
  <si>
    <t>https://podminky.urs.cz/item/CS_URS_2022_01/899722113</t>
  </si>
  <si>
    <t>"přípojky DV" 146,8</t>
  </si>
  <si>
    <t>Ostatní konstrukce a práce, bourání</t>
  </si>
  <si>
    <t>53</t>
  </si>
  <si>
    <t>914111111</t>
  </si>
  <si>
    <t>Montáž svislé dopravní značky do velikosti 1 m2 objímkami na sloupek nebo konzolu</t>
  </si>
  <si>
    <t>484434016</t>
  </si>
  <si>
    <t>Montáž svislé dopravní značky základní velikosti do 1 m2 objímkami na sloupky nebo konzoly</t>
  </si>
  <si>
    <t>https://podminky.urs.cz/item/CS_URS_2022_01/914111111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</si>
  <si>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</si>
  <si>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54</t>
  </si>
  <si>
    <t>40445644</t>
  </si>
  <si>
    <t>informativní značky jiné IJ4a 500x500mm</t>
  </si>
  <si>
    <t>234503630</t>
  </si>
  <si>
    <t>"IJ4a" 3</t>
  </si>
  <si>
    <t>55</t>
  </si>
  <si>
    <t>40445611</t>
  </si>
  <si>
    <t>značky upravující přednost P2, P3, P8 500mm</t>
  </si>
  <si>
    <t>653482444</t>
  </si>
  <si>
    <t>"P2" 5</t>
  </si>
  <si>
    <t>56</t>
  </si>
  <si>
    <t>40445609</t>
  </si>
  <si>
    <t>značky upravující přednost P1, P4 900mm</t>
  </si>
  <si>
    <t>57261901</t>
  </si>
  <si>
    <t>"P4" 3</t>
  </si>
  <si>
    <t>57</t>
  </si>
  <si>
    <t>40445610</t>
  </si>
  <si>
    <t>značky upravující přednost P1, P4 1250mm retroreflexní</t>
  </si>
  <si>
    <t>2006989295</t>
  </si>
  <si>
    <t>"zvýrazněná P4" 1</t>
  </si>
  <si>
    <t>58</t>
  </si>
  <si>
    <t>40445649</t>
  </si>
  <si>
    <t>dodatkové tabulky E3-E5, E8, E14-E16 500x150mm</t>
  </si>
  <si>
    <t>-576292923</t>
  </si>
  <si>
    <t>"E8b" 5</t>
  </si>
  <si>
    <t>59</t>
  </si>
  <si>
    <t>40445650</t>
  </si>
  <si>
    <t>dodatkové tabulky E7, E12, E13 500x300mm</t>
  </si>
  <si>
    <t>-621988965</t>
  </si>
  <si>
    <t>"E13" 2</t>
  </si>
  <si>
    <t>60</t>
  </si>
  <si>
    <t>40445620</t>
  </si>
  <si>
    <t>zákazové, příkazové dopravní značky B1-B34, C1-15 700mm</t>
  </si>
  <si>
    <t>591999222</t>
  </si>
  <si>
    <t>"B28" 3</t>
  </si>
  <si>
    <t>"B29" 2</t>
  </si>
  <si>
    <t>"B24a" 1</t>
  </si>
  <si>
    <t>"B24b" 1</t>
  </si>
  <si>
    <t>61</t>
  </si>
  <si>
    <t>914511112</t>
  </si>
  <si>
    <t>Montáž sloupku dopravních značek délky do 3,5 m s betonovým základem a patkou</t>
  </si>
  <si>
    <t>1750128254</t>
  </si>
  <si>
    <t>Montáž sloupku dopravních značek délky do 3,5 m do hliníkové patky</t>
  </si>
  <si>
    <t>https://podminky.urs.cz/item/CS_URS_2022_01/914511112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</si>
  <si>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</si>
  <si>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"s novým sloupkem" 6</t>
  </si>
  <si>
    <t>"přesun sloupku" 7</t>
  </si>
  <si>
    <t>62</t>
  </si>
  <si>
    <t>40445225</t>
  </si>
  <si>
    <t>sloupek pro dopravní značku Zn D 60mm v 3,5m</t>
  </si>
  <si>
    <t>-330717597</t>
  </si>
  <si>
    <t>63</t>
  </si>
  <si>
    <t>40445240</t>
  </si>
  <si>
    <t>patka pro sloupek Al D 60mm</t>
  </si>
  <si>
    <t>1702924800</t>
  </si>
  <si>
    <t>6+7</t>
  </si>
  <si>
    <t>64</t>
  </si>
  <si>
    <t>40445256</t>
  </si>
  <si>
    <t>svorka upínací na sloupek dopravní značky D 60mm</t>
  </si>
  <si>
    <t>-1695108977</t>
  </si>
  <si>
    <t>(2*24)+2</t>
  </si>
  <si>
    <t>65</t>
  </si>
  <si>
    <t>40445253</t>
  </si>
  <si>
    <t>víčko plastové na sloupek D 60mm</t>
  </si>
  <si>
    <t>-1422634192</t>
  </si>
  <si>
    <t>66</t>
  </si>
  <si>
    <t>915111112</t>
  </si>
  <si>
    <t>Vodorovné dopravní značení dělící čáry souvislé š 125 mm retroreflexní bílá barva</t>
  </si>
  <si>
    <t>361091892</t>
  </si>
  <si>
    <t>Vodorovné dopravní značení stříkané barvou dělící čára šířky 125 mm souvislá bílá retroreflexní</t>
  </si>
  <si>
    <t>https://podminky.urs.cz/item/CS_URS_2022_01/915111112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</si>
  <si>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</si>
  <si>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"V4 (0,125)" 15</t>
  </si>
  <si>
    <t>67</t>
  </si>
  <si>
    <t>915111116</t>
  </si>
  <si>
    <t>Vodorovné dopravní značení dělící čáry souvislé š 125 mm retroreflexní žlutá barva</t>
  </si>
  <si>
    <t>89580155</t>
  </si>
  <si>
    <t>Vodorovné dopravní značení stříkané barvou dělící čára šířky 125 mm souvislá žlutá retroreflexní</t>
  </si>
  <si>
    <t>https://podminky.urs.cz/item/CS_URS_2022_01/915111116</t>
  </si>
  <si>
    <t>"V12a" 95</t>
  </si>
  <si>
    <t>68</t>
  </si>
  <si>
    <t>915111122</t>
  </si>
  <si>
    <t>Vodorovné dopravní značení dělící čáry přerušované š 125 mm retroreflexní bílá barva</t>
  </si>
  <si>
    <t>1680149731</t>
  </si>
  <si>
    <t>Vodorovné dopravní značení stříkané barvou dělící čára šířky 125 mm přerušovaná bílá retroreflexní</t>
  </si>
  <si>
    <t>https://podminky.urs.cz/item/CS_URS_2022_01/915111122</t>
  </si>
  <si>
    <t>"V2b (3/1,5/0,125)" 689</t>
  </si>
  <si>
    <t>"V2b (1,5/1,5/0,125)" 17</t>
  </si>
  <si>
    <t>69</t>
  </si>
  <si>
    <t>915131112</t>
  </si>
  <si>
    <t>Vodorovné dopravní značení přechody pro chodce, šipky, symboly retroreflexní bílá barva</t>
  </si>
  <si>
    <t>-1263891158</t>
  </si>
  <si>
    <t>Vodorovné dopravní značení stříkané barvou přechody pro chodce, šipky, symboly bílé retroreflexní</t>
  </si>
  <si>
    <t>https://podminky.urs.cz/item/CS_URS_2022_01/915131112</t>
  </si>
  <si>
    <t>"V7a" (4*0,5*(7+7+7+6+8+6))+0,7+0,6+0,5+1,2+0,9+0,9+0,6</t>
  </si>
  <si>
    <t>"V11a" 3*10</t>
  </si>
  <si>
    <t>70</t>
  </si>
  <si>
    <t>915491211</t>
  </si>
  <si>
    <t>Osazení vodícího proužku z betonových desek do betonového lože tl do 100 mm š proužku 250 mm</t>
  </si>
  <si>
    <t>2115397017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</si>
  <si>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</si>
  <si>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https://podminky.urs.cz/item/CS_URS_2022_01/915491211</t>
  </si>
  <si>
    <t xml:space="preserve">Poznámka k souboru cen:_x000d_
1. V cenách nejsou započteny náklady na:_x000d_
a) příp. nutné zemní práce, které se oceňují cenami katalogu 800-1 Zemní práce,_x000d_
b) příp. nutné bourání (rozebrání) vozovky, které se oceňuje cenami části B 01 tohoto katalogu,_x000d_
c) vyplnění spár mezi krytem vozovky a vodicím proužkem, které se oceňuje cenami souboru cen 599 . 4-11 Vyplnění spár mezi silničními dílci,_x000d_
d) dodání prefabrikovaných desek, které se oceňuje ve specifikaci._x000d_
</t>
  </si>
  <si>
    <t>"nová přídlažba do bet. C 16/20 XF1" 1405</t>
  </si>
  <si>
    <t>71</t>
  </si>
  <si>
    <t>59218002</t>
  </si>
  <si>
    <t>krajník betonový silniční 500x250x100mm</t>
  </si>
  <si>
    <t>2119066636</t>
  </si>
  <si>
    <t>"1405+2%" 1434</t>
  </si>
  <si>
    <t>72</t>
  </si>
  <si>
    <t>915499211</t>
  </si>
  <si>
    <t>Příplatek ZKD 10 mm přes 100 mm tl lože u osazení vodícího proužku š 250 mm</t>
  </si>
  <si>
    <t>-622536566</t>
  </si>
  <si>
    <t>Osazení vodicího proužku z betonových prefabrikovaných desek tl. do 120 mm Příplatek k ceně za každých dalších i započatých 10 mm tloušťky podkladní vrstvy z betonu prostého přes 100 mm šířka proužku 250 mm</t>
  </si>
  <si>
    <t>https://podminky.urs.cz/item/CS_URS_2022_01/915499211</t>
  </si>
  <si>
    <t>"bet. C 16/20 XF1 celkem tl.170mm" 7*1405</t>
  </si>
  <si>
    <t>73</t>
  </si>
  <si>
    <t>915611111</t>
  </si>
  <si>
    <t>Předznačení vodorovného liniového značení</t>
  </si>
  <si>
    <t>1818406796</t>
  </si>
  <si>
    <t>Předznačení pro vodorovné značení stříkané barvou nebo prováděné z nátěrových hmot liniové dělicí čáry, vodicí proužky</t>
  </si>
  <si>
    <t>https://podminky.urs.cz/item/CS_URS_2022_01/915611111</t>
  </si>
  <si>
    <t xml:space="preserve">Poznámka k souboru cen:_x000d_
1. Množství měrných jednotek se určuje:_x000d_
a) pro cenu -1111 v m délky dělicí čáry nebo vodícího proužku (včetně mezer),_x000d_
b) pro cenu -1112 v m2 natírané nebo stříkané plochy._x000d_
</t>
  </si>
  <si>
    <t>15+95+706</t>
  </si>
  <si>
    <t>74</t>
  </si>
  <si>
    <t>915621111</t>
  </si>
  <si>
    <t>Předznačení vodorovného plošného značení</t>
  </si>
  <si>
    <t>720038293</t>
  </si>
  <si>
    <t>Předznačení pro vodorovné značení stříkané barvou nebo prováděné z nátěrových hmot plošné šipky, symboly, nápisy</t>
  </si>
  <si>
    <t>https://podminky.urs.cz/item/CS_URS_2022_01/915621111</t>
  </si>
  <si>
    <t>117,4</t>
  </si>
  <si>
    <t>75</t>
  </si>
  <si>
    <t>916131213</t>
  </si>
  <si>
    <t>Osazení silničního obrubníku betonového stojatého s boční opěrou do lože z betonu prostého</t>
  </si>
  <si>
    <t>1871325115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</si>
  <si>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</si>
  <si>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https://podminky.urs.cz/item/CS_URS_2022_01/916131213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</si>
  <si>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</si>
  <si>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"nová obruba do bet. C 16/20 XF1" 417,3+8</t>
  </si>
  <si>
    <t>76</t>
  </si>
  <si>
    <t>59217031</t>
  </si>
  <si>
    <t>obrubník betonový silniční 1000x150x250mm</t>
  </si>
  <si>
    <t>-1514981082</t>
  </si>
  <si>
    <t>"417,3+2%" 426</t>
  </si>
  <si>
    <t>77</t>
  </si>
  <si>
    <t>59217029</t>
  </si>
  <si>
    <t>obrubník betonový silniční nájezdový 1000x150x150mm</t>
  </si>
  <si>
    <t>-2131599418</t>
  </si>
  <si>
    <t>"8+2%" 9</t>
  </si>
  <si>
    <t>78</t>
  </si>
  <si>
    <t>916991121</t>
  </si>
  <si>
    <t>Lože pod obrubníky, krajníky nebo obruby z dlažebních kostek z betonu prostého</t>
  </si>
  <si>
    <t>14391414</t>
  </si>
  <si>
    <t>Lože pod obrubníky, krajníky nebo obruby z dlažebních kostek z betonu prostého</t>
  </si>
  <si>
    <t>https://podminky.urs.cz/item/CS_URS_2022_01/916991121</t>
  </si>
  <si>
    <t>"bet. C 16/20 XF1" 0,04*0,25*425,3</t>
  </si>
  <si>
    <t>79</t>
  </si>
  <si>
    <t>919732211</t>
  </si>
  <si>
    <t>Styčná spára napojení nového živičného povrchu na stávající za tepla š 15 mm hl 25 mm s prořezáním</t>
  </si>
  <si>
    <t>-644443493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</si>
  <si>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</si>
  <si>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https://podminky.urs.cz/item/CS_URS_2022_01/919732211</t>
  </si>
  <si>
    <t xml:space="preserve">Poznámka k souboru cen:_x000d_
1. V cenách jsou započteny i náklady na vyčištění spár, na impregnaci a zalití spár včetně dodání hmot._x000d_
</t>
  </si>
  <si>
    <t>"v místech napojení" 21+6,5+6+9+7+8+6,5+5+7,6+6,7</t>
  </si>
  <si>
    <t>"pracovní" 692</t>
  </si>
  <si>
    <t>80</t>
  </si>
  <si>
    <t>919735113</t>
  </si>
  <si>
    <t>Řezání stávajícího živičného krytu hl přes 100 do 150 mm</t>
  </si>
  <si>
    <t>1361930523</t>
  </si>
  <si>
    <t>Řezání stávajícího živičného krytu nebo podkladu hloubky přes 100 do 150 mm</t>
  </si>
  <si>
    <t>https://podminky.urs.cz/item/CS_URS_2022_01/919735113</t>
  </si>
  <si>
    <t xml:space="preserve">Poznámka k souboru cen:_x000d_
1. V cenách jsou započteny i náklady na spotřebu vody._x000d_
</t>
  </si>
  <si>
    <t>81</t>
  </si>
  <si>
    <t>966006132</t>
  </si>
  <si>
    <t>Odstranění značek dopravních nebo orientačních se sloupky s betonovými patkami</t>
  </si>
  <si>
    <t>926152604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</si>
  <si>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</si>
  <si>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https://podminky.urs.cz/item/CS_URS_2022_01/966006132</t>
  </si>
  <si>
    <t xml:space="preserve">Poznámka k souboru cen:_x000d_
1. Ceny jsou určeny pro odstranění značek z jakéhokoliv materiálu._x000d_
2. V cenách -6131 a -6132 nejsou započteny náklady na demontáž tabulí (značek) od sloupků, tyto se oceňují cenou 966 00-6211 Odstranění svislých dopravních značek._x000d_
3. Přemístění vybouraných značek na vzdálenost přes 20 m se oceňuje cenami souboru cen 997 22-1 Vodorovná doprava vybouraných hmot._x000d_
</t>
  </si>
  <si>
    <t>82</t>
  </si>
  <si>
    <t>966006211</t>
  </si>
  <si>
    <t>Odstranění svislých dopravních značek ze sloupů, sloupků nebo konzol</t>
  </si>
  <si>
    <t>-388184057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</si>
  <si>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</si>
  <si>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https://podminky.urs.cz/item/CS_URS_2022_01/966006211</t>
  </si>
  <si>
    <t xml:space="preserve">Poznámka k souboru cen:_x000d_
1. Přemístění demontovaných značek na vzdálenost přes 20 m se oceňuje cenami souborů cen 997 22-1 Vodorovná doprava vybouraných hmot._x000d_
</t>
  </si>
  <si>
    <t>83</t>
  </si>
  <si>
    <t>979071121</t>
  </si>
  <si>
    <t>Očištění dlažebních kostek drobných s původním spárováním kamenivem těženým</t>
  </si>
  <si>
    <t>-1965284772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</si>
  <si>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kamenivem těženým</t>
  </si>
  <si>
    <t>https://podminky.urs.cz/item/CS_URS_2022_01/979071121</t>
  </si>
  <si>
    <t xml:space="preserve">Poznámka k souboru cen:_x000d_
1. Ceny jsou určeny jen pro očištění vybouraných kostek uložených do lože ze sypkého materiálu bez pojiva._x000d_
2. Přemístění vybouraných dlažebních kostek na vzdálenost přes 3 m se oceňuje cenami souborů cen 997 22-1 Vodorovná doprava suti._x000d_
</t>
  </si>
  <si>
    <t>"napojení - předláždění" 3,2</t>
  </si>
  <si>
    <t>84</t>
  </si>
  <si>
    <t>981511116</t>
  </si>
  <si>
    <t>Demolice konstrukcí objektů z betonu prostého postupným rozebíráním</t>
  </si>
  <si>
    <t>730727273</t>
  </si>
  <si>
    <t>Demolice konstrukcí objektů postupným rozebíráním konstrukcí z betonu prostého</t>
  </si>
  <si>
    <t>https://podminky.urs.cz/item/CS_URS_2022_01/981511116</t>
  </si>
  <si>
    <t xml:space="preserve">Poznámka k souboru cen:_x000d_
1. Ceny jsou stanoveny na měrnou jednotku m3 skutečného objemu konstrukcí._x000d_
2. Skutečný objem konstrukcí se určí součtem objemů obvodových, schodišťových, středních nosných zdí, schodišť a stropů. Od celkového objemu se neodečítá objem okenních a dveřních otvorů, parapetních ústupků. Tloušťka stropní konstrukce se určí včetně podlahových konstrukcí a podhledů. Tloušťka klenby se určuje v průměrné tloušťce jako aritmetický průměr tloušťky v patě a ve vrcholu klenby až k nášlapné ploše podlahové konstrukce, která na ní spočívá. U stropů s viditelnými trámy se objem trámů jednotlivě připočítává k objemu stropů. Totéž platí pro průvlaky a samostatné trámy. Objem stropů schodiště se započítává objemem daným součinem půdorysné plochy schodiště a tloušťky patrové podesty._x000d_
</t>
  </si>
  <si>
    <t>"odstranění betonu za obrubou tl. 100mm" 0,1*215</t>
  </si>
  <si>
    <t>997</t>
  </si>
  <si>
    <t>Přesun sutě</t>
  </si>
  <si>
    <t>85</t>
  </si>
  <si>
    <t>997013861</t>
  </si>
  <si>
    <t>Poplatek za uložení stavebního odpadu na recyklační skládce (skládkovné) z prostého betonu kód odpadu 17 01 01</t>
  </si>
  <si>
    <t>482845485</t>
  </si>
  <si>
    <t>Poplatek za uložení stavebního odpadu na recyklační skládce (skládkovné) z prostého betonu zatříděného do Katalogu odpadů pod kódem 17 01 01</t>
  </si>
  <si>
    <t>https://podminky.urs.cz/item/CS_URS_2022_01/997013861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</si>
  <si>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</si>
  <si>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2,112+1,056+9,46+124,23+65,94+33+0,792+47,3</t>
  </si>
  <si>
    <t>86</t>
  </si>
  <si>
    <t>997013873</t>
  </si>
  <si>
    <t>1477435678</t>
  </si>
  <si>
    <t>https://podminky.urs.cz/item/CS_URS_2022_01/997013873</t>
  </si>
  <si>
    <t>3364,5+0,88+17,2</t>
  </si>
  <si>
    <t>87</t>
  </si>
  <si>
    <t>997013875</t>
  </si>
  <si>
    <t>Poplatek za uložení stavebního odpadu na recyklační skládce (skládkovné) asfaltového bez obsahu dehtu zatříděného do Katalogu odpadů pod kódem 17 03 02</t>
  </si>
  <si>
    <t>1876063816</t>
  </si>
  <si>
    <t>https://podminky.urs.cz/item/CS_URS_2022_01/997013875</t>
  </si>
  <si>
    <t>5,16+1763,28</t>
  </si>
  <si>
    <t>88</t>
  </si>
  <si>
    <t>997211511</t>
  </si>
  <si>
    <t>Vodorovná doprava suti po suchu na vzdálenost do 1 km</t>
  </si>
  <si>
    <t>-1359767445</t>
  </si>
  <si>
    <t>Vodorovná doprava suti nebo vybouraných hmot suti se složením a hrubým urovnáním, na vzdálenost do 1 km</t>
  </si>
  <si>
    <t>https://podminky.urs.cz/item/CS_URS_2022_01/997211511</t>
  </si>
  <si>
    <t xml:space="preserve">Poznámka k souboru cen:_x000d_
1. Ceny nelze použít pro vodorovnou dopravu po železnici, po vodě nebo neobvyklými dopravními prostředky._x000d_
2. Je-li na dopravní dráze pro vodorovnou dopravu překážka, pro kterou je nutné překládat suť nebo vybourané hmoty z jednoho obvyklého dopravního prostředku na jiný, oceňuje se tato lomená doprava v každém úseku samostatně._x000d_
</t>
  </si>
  <si>
    <t>"mříže - kovošrot; 1km" 24*0,095</t>
  </si>
  <si>
    <t>beton</t>
  </si>
  <si>
    <t>"stávající zám. dlažba 60mm" 16*0,06*2,2</t>
  </si>
  <si>
    <t>"stávající kostka k odvozu" 3,2*0,15*2,2</t>
  </si>
  <si>
    <t>"stávající kce chodníku bet. tl.100mm" 43*0,1*2,2</t>
  </si>
  <si>
    <t>"obruba" (5+135++38+380+27+3+11+7)*0,205</t>
  </si>
  <si>
    <t>"přídlažba" (222+101+24+20+380+27+7,5+3+600+20+204+40)*0,04</t>
  </si>
  <si>
    <t>"zrušení DV" (19+3)*1,5</t>
  </si>
  <si>
    <t>"patky" 8*0,099</t>
  </si>
  <si>
    <t>"odstranění betonu za obrubou tl. 100mm" 0,1*215*2,2</t>
  </si>
  <si>
    <t>kamenivo</t>
  </si>
  <si>
    <t>"odkop kce ŠD tl.300mm" (4898+(0,5*1405)+7)*0,3*2</t>
  </si>
  <si>
    <t>"odkop kce ŠD tl.40mm" (9+2)*0,04*2</t>
  </si>
  <si>
    <t>"odkop kce chodníku ŠD tl.200mm" 43*0,2*2</t>
  </si>
  <si>
    <t>živice</t>
  </si>
  <si>
    <t>"stávající asfalt tl.50mm v chodníku" 43*0,05*2,4</t>
  </si>
  <si>
    <t>"stávající asf. kryt vozovky tl.150mm" 4898*0,15*2,4</t>
  </si>
  <si>
    <t>89</t>
  </si>
  <si>
    <t>997211519</t>
  </si>
  <si>
    <t>Příplatek ZKD 1 km u vodorovné dopravy suti</t>
  </si>
  <si>
    <t>1695191277</t>
  </si>
  <si>
    <t>Vodorovná doprava suti nebo vybouraných hmot suti se složením a hrubým urovnáním, na vzdálenost Příplatek k ceně za každý další i započatý 1 km přes 1 km</t>
  </si>
  <si>
    <t>https://podminky.urs.cz/item/CS_URS_2022_01/997211519</t>
  </si>
  <si>
    <t>20*5437,19</t>
  </si>
  <si>
    <t>998</t>
  </si>
  <si>
    <t>Přesun hmot</t>
  </si>
  <si>
    <t>90</t>
  </si>
  <si>
    <t>998225111</t>
  </si>
  <si>
    <t>Přesun hmot pro pozemní komunikace s krytem z kamene, monolitickým betonovým nebo živičným</t>
  </si>
  <si>
    <t>-1602899647</t>
  </si>
  <si>
    <t>Přesun hmot pro komunikace s krytem z kameniva, monolitickým betonovým nebo živičným dopravní vzdálenost do 200 m jakékoliv délky objektu</t>
  </si>
  <si>
    <t>https://podminky.urs.cz/item/CS_URS_2022_01/998225111</t>
  </si>
  <si>
    <t xml:space="preserve">Poznámka k souboru cen:_x000d_
1. Ceny lze použít i pro plochy letišť s krytem monolitickým betonovým nebo živičným._x000d_
</t>
  </si>
  <si>
    <t>SO 102 - Chodník</t>
  </si>
  <si>
    <t>113106121</t>
  </si>
  <si>
    <t>Rozebrání dlažeb z betonových nebo kamenných dlaždic komunikací pro pěší ručně</t>
  </si>
  <si>
    <t>2120284479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</si>
  <si>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</si>
  <si>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https://podminky.urs.cz/item/CS_URS_2022_01/113106121</t>
  </si>
  <si>
    <t>" stávající dlažba 30x30" 82,5+40+270+157,6</t>
  </si>
  <si>
    <t>"předláždění" 26,5+15+1+2+6,6</t>
  </si>
  <si>
    <t>-1672902552</t>
  </si>
  <si>
    <t>"stávající zám. dlažba 60mm" 24,5+9,3+80+4+19+33,2+160+95,7+227,8+18+30</t>
  </si>
  <si>
    <t>"stávající zám. dlažba 80mm" 19,5+5,5+28+29</t>
  </si>
  <si>
    <t>"předláždění zám. 60mm" 3+1+1,3+2+1+1+3,7+1,1+0,8</t>
  </si>
  <si>
    <t>"předláždění zám. 80mm" 1,3+2</t>
  </si>
  <si>
    <t>113107142</t>
  </si>
  <si>
    <t>Odstranění podkladu živičného tl přes 50 do 100 mm ručně</t>
  </si>
  <si>
    <t>-1024689640</t>
  </si>
  <si>
    <t>Odstranění podkladů nebo krytů ručně s přemístěním hmot na skládku na vzdálenost do 3 m nebo s naložením na dopravní prostředek živičných, o tl. vrstvy přes 50 do 100 mm</t>
  </si>
  <si>
    <t>https://podminky.urs.cz/item/CS_URS_2022_01/113107142</t>
  </si>
  <si>
    <t>"napojení u obruby tl.100mm" 2,7+1</t>
  </si>
  <si>
    <t>113107163</t>
  </si>
  <si>
    <t>Odstranění podkladu z kameniva drceného tl přes 200 do 300 mm strojně pl přes 50 do 200 m2</t>
  </si>
  <si>
    <t>611540237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</si>
  <si>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</si>
  <si>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https://podminky.urs.cz/item/CS_URS_2022_01/113107163</t>
  </si>
  <si>
    <t>"odkop kce ŠD tl.290mm" 19,5+5,5+28+29</t>
  </si>
  <si>
    <t>113107221</t>
  </si>
  <si>
    <t>Odstranění podkladu z kameniva drceného tl do 100 mm strojně pl přes 200 m2</t>
  </si>
  <si>
    <t>-273791060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</si>
  <si>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</si>
  <si>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https://podminky.urs.cz/item/CS_URS_2022_01/113107221</t>
  </si>
  <si>
    <t>"odkop kce ŠD tl.40mm" 4</t>
  </si>
  <si>
    <t>"odkop kce ŠD tl.90mm" 5,2+179,5+115,2+4+72+308</t>
  </si>
  <si>
    <t>113107222</t>
  </si>
  <si>
    <t>Odstranění podkladu z kameniva drceného tl přes 100 do 200 mm strojně pl přes 200 m2</t>
  </si>
  <si>
    <t>888930216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</si>
  <si>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</si>
  <si>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https://podminky.urs.cz/item/CS_URS_2022_01/113107222</t>
  </si>
  <si>
    <t>"odkop kačírku tl.150mm" 28,6</t>
  </si>
  <si>
    <t>"odkop kce ŠD tl.180mm" 24,5+9,3+80+19+3,2+160+95,7+227,8+18+30</t>
  </si>
  <si>
    <t>"odkop kce ŠD tl.190mm" 82,5+40+270+157,6</t>
  </si>
  <si>
    <t>113107230</t>
  </si>
  <si>
    <t>Odstranění podkladu z betonu prostého tl do 100 mm strojně pl přes 200 m2</t>
  </si>
  <si>
    <t>-296299681</t>
  </si>
  <si>
    <t>Odstranění podkladů nebo krytů strojně plochy jednotlivě přes 200 m2 s přemístěním hmot na skládku na vzdálenost do 20 m nebo s naložením na dopravní prostředek z betonu prostého, o tl. vrstvy do 100 mm</t>
  </si>
  <si>
    <t>https://podminky.urs.cz/item/CS_URS_2022_01/113107230</t>
  </si>
  <si>
    <t>"stávající bet. tl.100mm" 5,2+179,5+115,2+4+72+308</t>
  </si>
  <si>
    <t>"napojení bet. tl.100mm" 1,7+1,9+2+2,7</t>
  </si>
  <si>
    <t>113107241</t>
  </si>
  <si>
    <t>Odstranění podkladu živičného tl 50 mm strojně pl přes 200 m2</t>
  </si>
  <si>
    <t>1774232632</t>
  </si>
  <si>
    <t>Odstranění podkladů nebo krytů strojně plochy jednotlivě přes 200 m2 s přemístěním hmot na skládku na vzdálenost do 20 m nebo s naložením na dopravní prostředek živičných, o tl. vrstvy do 50 mm</t>
  </si>
  <si>
    <t>https://podminky.urs.cz/item/CS_URS_2022_01/113107241</t>
  </si>
  <si>
    <t>"stávající asf. v chodníku tl.50mm" 5,2+179,5+115,2+4+72+308</t>
  </si>
  <si>
    <t>113201112</t>
  </si>
  <si>
    <t>Vytrhání obrub silničních ležatých</t>
  </si>
  <si>
    <t>-2120763513</t>
  </si>
  <si>
    <t>Vytrhání obrub s vybouráním lože, s přemístěním hmot na skládku na vzdálenost do 3 m nebo s naložením na dopravní prostředek silničních ležatých</t>
  </si>
  <si>
    <t>https://podminky.urs.cz/item/CS_URS_2022_01/113201112</t>
  </si>
  <si>
    <t>34+4+11,1+3+4+4+3,7+4,1+13</t>
  </si>
  <si>
    <t>595067589</t>
  </si>
  <si>
    <t>4+4+110+20+6,3+57,7+22+14+24+76+72+2+23+36+126+23+15+14,6+13+30,5+37,2+102,5+17+9+45+14+16+106</t>
  </si>
  <si>
    <t>"BUS" 14+2</t>
  </si>
  <si>
    <t>122251104</t>
  </si>
  <si>
    <t>Odkopávky a prokopávky nezapažené v hornině třídy těžitelnosti I skupiny 3 objem do 500 m3 strojně</t>
  </si>
  <si>
    <t>-1524993584</t>
  </si>
  <si>
    <t>Odkopávky a prokopávky nezapažené strojně v hornině třídy těžitelnosti I skupiny 3 přes 100 do 500 m3</t>
  </si>
  <si>
    <t>https://podminky.urs.cz/item/CS_URS_2022_01/122251104</t>
  </si>
  <si>
    <t>"odkop pro novou kci tl.240mm" 0,24*(10,5+3,5+2,8)</t>
  </si>
  <si>
    <t>"odkop pro zatravnění tl.100mm" 0,1*(1,2+0,6+6,6+7,5+30,5+1,5+5+58)</t>
  </si>
  <si>
    <t>"odkop pro zesílení kce tl.130mm" 0,13*550,1</t>
  </si>
  <si>
    <t>"odkop pro zesílení kce tl.120mm" 0,12*667,5</t>
  </si>
  <si>
    <t>-243590716</t>
  </si>
  <si>
    <t>166,735</t>
  </si>
  <si>
    <t>-1358310144</t>
  </si>
  <si>
    <t>11*166,735</t>
  </si>
  <si>
    <t>2024776401</t>
  </si>
  <si>
    <t>-1621681800</t>
  </si>
  <si>
    <t>1,8*166,735</t>
  </si>
  <si>
    <t>174111101</t>
  </si>
  <si>
    <t>Zásyp jam, šachet rýh nebo kolem objektů sypaninou se zhutněním ručně</t>
  </si>
  <si>
    <t>-1134103261</t>
  </si>
  <si>
    <t>Zásyp sypaninou z jakékoliv horniny ručně s uložením výkopku ve vrstvách se zhutněním jam, šachet, rýh nebo kolem objektů v těchto vykopávkách</t>
  </si>
  <si>
    <t>https://podminky.urs.cz/item/CS_URS_2022_01/174111101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</si>
  <si>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</t>
  </si>
  <si>
    <t>"dosyp k obrubě - zemina" 0,1*(130+106)</t>
  </si>
  <si>
    <t>-2070786069</t>
  </si>
  <si>
    <t>"dosyp k obrubě - zemina" 0,1*(130+106)*1,8</t>
  </si>
  <si>
    <t>174211101</t>
  </si>
  <si>
    <t>Zásyp jam, šachet rýh nebo kolem objektů sypaninou bez zhutnění ručně</t>
  </si>
  <si>
    <t>-913574413</t>
  </si>
  <si>
    <t>Zásyp sypaninou z jakékoliv horniny ručně s uložením výkopku ve vrstvách bez zhutnění jam, šachet, rýh nebo kolem objektů v těchto vykopávkách</t>
  </si>
  <si>
    <t>https://podminky.urs.cz/item/CS_URS_2022_01/174211101</t>
  </si>
  <si>
    <t>"obnova kačírku tl.150mm" 0,15*28,6</t>
  </si>
  <si>
    <t>58337403</t>
  </si>
  <si>
    <t>kamenivo dekorační (kačírek) frakce 16/32</t>
  </si>
  <si>
    <t>837873677</t>
  </si>
  <si>
    <t>4,29*2</t>
  </si>
  <si>
    <t>181351003</t>
  </si>
  <si>
    <t>Rozprostření ornice tl vrstvy do 200 mm pl do 100 m2 v rovině nebo ve svahu do 1:5 strojně</t>
  </si>
  <si>
    <t>1029351808</t>
  </si>
  <si>
    <t>Rozprostření a urovnání ornice v rovině nebo ve svahu sklonu do 1:5 strojně při souvislé ploše do 100 m2, tl. vrstvy do 200 mm</t>
  </si>
  <si>
    <t>https://podminky.urs.cz/item/CS_URS_2022_01/181351003</t>
  </si>
  <si>
    <t>"ohumusování tl.100mm" 57</t>
  </si>
  <si>
    <t>244679133</t>
  </si>
  <si>
    <t>57*0,1*1,8</t>
  </si>
  <si>
    <t>-1071015052</t>
  </si>
  <si>
    <t>-471612529</t>
  </si>
  <si>
    <t>0,04*57</t>
  </si>
  <si>
    <t>500834266</t>
  </si>
  <si>
    <t>134+20+1915+90,5</t>
  </si>
  <si>
    <t>-776399846</t>
  </si>
  <si>
    <t>564871111</t>
  </si>
  <si>
    <t>Podklad ze štěrkodrtě ŠD plochy přes 100 m2 tl 250 mm</t>
  </si>
  <si>
    <t>2014756651</t>
  </si>
  <si>
    <t>Podklad ze štěrkodrti ŠD s rozprostřením a zhutněním plochy přes 100 m2, po zhutnění tl. 250 mm</t>
  </si>
  <si>
    <t>https://podminky.urs.cz/item/CS_URS_2022_01/564871111</t>
  </si>
  <si>
    <t>"nová kce vjezdu ŠDa 0-32" 2159,5</t>
  </si>
  <si>
    <t>573231108</t>
  </si>
  <si>
    <t>Postřik živičný spojovací ze silniční emulze v množství 0,50 kg/m2</t>
  </si>
  <si>
    <t>-1039122068</t>
  </si>
  <si>
    <t>Postřik spojovací PS bez posypu kamenivem ze silniční emulze, v množství 0,50 kg/m2</t>
  </si>
  <si>
    <t>https://podminky.urs.cz/item/CS_URS_2022_01/573231108</t>
  </si>
  <si>
    <t>"napojení u obrub tl.100mm" 2*(2,7+1)</t>
  </si>
  <si>
    <t>57713.R</t>
  </si>
  <si>
    <t>Asfaltový beton vrstva obrusná ACO 11+ tl. 50 mm - RUČNÍ POKLÁDKA</t>
  </si>
  <si>
    <t>803203904</t>
  </si>
  <si>
    <t>596211213</t>
  </si>
  <si>
    <t>Kladení zámkové dlažby komunikací pro pěší ručně tl 80 mm skupiny A pl přes 300 m2</t>
  </si>
  <si>
    <t>-762776158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</si>
  <si>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300 m2</t>
  </si>
  <si>
    <t>https://podminky.urs.cz/item/CS_URS_2022_01/596211213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</si>
  <si>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</si>
  <si>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59245020</t>
  </si>
  <si>
    <t>dlažba tvar obdélník betonová 200x100x80mm přírodní</t>
  </si>
  <si>
    <t>-1045813128</t>
  </si>
  <si>
    <t>"1915+2%" 1953,3</t>
  </si>
  <si>
    <t>59245226</t>
  </si>
  <si>
    <t>dlažba tvar obdélník betonová pro nevidomé 200x100x80mm barevná</t>
  </si>
  <si>
    <t>178294909</t>
  </si>
  <si>
    <t>"červená 90,5+2%" 92,3</t>
  </si>
  <si>
    <t>59245005</t>
  </si>
  <si>
    <t>dlažba tvar obdélník betonová 200x100x80mm barevná</t>
  </si>
  <si>
    <t>-391065653</t>
  </si>
  <si>
    <t>"červená 20+2%" 20,4</t>
  </si>
  <si>
    <t>59245.R</t>
  </si>
  <si>
    <t>dlažba tvar čtverec betonová 200x200x80mm přírodní - VODÍCÍ LINIE</t>
  </si>
  <si>
    <t>-1487254473</t>
  </si>
  <si>
    <t>"134+2%" 136,7</t>
  </si>
  <si>
    <t>596811120</t>
  </si>
  <si>
    <t>Kladení betonové dlažby komunikací pro pěší do lože z kameniva velikosti do 0,09 m2 pl do 50 m2</t>
  </si>
  <si>
    <t>-2035003633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</si>
  <si>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</si>
  <si>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https://podminky.urs.cz/item/CS_URS_2022_01/596811120</t>
  </si>
  <si>
    <t xml:space="preserve">Poznámka k souboru cen:_x000d_
1. V cenách jsou započteny i náklady na dodání hmot pro lože a na dodání materiálu pro výplň spár._x000d_
2. V cenách nejsou započteny náklady na dodání dlaždic, které se oceňují ve specifikaci; ztratné lze dohodnout u plochy_x000d_
a) do 100 m2 ve výši 3 %,_x000d_
b) přes 100 do 300 m2 ve výši 2 %,_x000d_
c) přes 300 m2 ve výši 1 %._x000d_
3. Část lože přesahující tloušťku 30 mm se oceňuje cenami souboru cen 451 . . -9 . Příplatek za každých dalších 10 mm tloušťky podkladu nebo lože._x000d_
</t>
  </si>
  <si>
    <t>"dlažba zpětně" 44,5+6,6</t>
  </si>
  <si>
    <t>599141111</t>
  </si>
  <si>
    <t>Vyplnění spár mezi silničními dílci živičnou zálivkou</t>
  </si>
  <si>
    <t>-126452781</t>
  </si>
  <si>
    <t>Vyplnění spár mezi silničními dílci jakékoliv tloušťky živičnou zálivkou</t>
  </si>
  <si>
    <t>https://podminky.urs.cz/item/CS_URS_2022_01/599141111</t>
  </si>
  <si>
    <t xml:space="preserve">Poznámka k souboru cen:_x000d_
1. Ceny lze použít i pro vyplnění spár podkladu z betonu prostého, který se oceňuje cenami souboru cen 567 1 . - . . Podklad z prostého betonu._x000d_
2. V ceně 14-1111 jsou započteny i náklady na vyčištění spár._x000d_
</t>
  </si>
  <si>
    <t>"napojení u obrub" 6</t>
  </si>
  <si>
    <t>1942765523</t>
  </si>
  <si>
    <t>-517729676</t>
  </si>
  <si>
    <t>486338760</t>
  </si>
  <si>
    <t>"do bet. C 16/20 XF1" 730,4+130,9+28+26</t>
  </si>
  <si>
    <t>-2024079005</t>
  </si>
  <si>
    <t>"730,4+2%" 746</t>
  </si>
  <si>
    <t>-704860701</t>
  </si>
  <si>
    <t>"130,9+2%" 134</t>
  </si>
  <si>
    <t>59217030</t>
  </si>
  <si>
    <t>obrubník betonový silniční přechodový 1000x150x150-250mm</t>
  </si>
  <si>
    <t>-1866698789</t>
  </si>
  <si>
    <t>"PV" 26</t>
  </si>
  <si>
    <t>"LV" 28</t>
  </si>
  <si>
    <t>916231213</t>
  </si>
  <si>
    <t>Osazení chodníkového obrubníku betonového stojatého s boční opěrou do lože z betonu prostého</t>
  </si>
  <si>
    <t>-420761854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</si>
  <si>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</si>
  <si>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https://podminky.urs.cz/item/CS_URS_2022_01/916231213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</si>
  <si>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</si>
  <si>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"nová obruba do bet. C 16/20 XF1" 151,3+204,3</t>
  </si>
  <si>
    <t>59217017</t>
  </si>
  <si>
    <t>obrubník betonový chodníkový 1000x100x250mm</t>
  </si>
  <si>
    <t>138515663</t>
  </si>
  <si>
    <t>"355,6+2%" 363</t>
  </si>
  <si>
    <t>916431111</t>
  </si>
  <si>
    <t>Osazení bezbariérového betonového obrubníku do betonového lože tl 150 mm bez boční opěry</t>
  </si>
  <si>
    <t>2073599939</t>
  </si>
  <si>
    <t>Osazení betonového bezbariérového obrubníku s ložem betonovým tl. 150 mm úložná šířka do 400 mm bez boční opěry</t>
  </si>
  <si>
    <t>https://podminky.urs.cz/item/CS_URS_2022_01/916431111</t>
  </si>
  <si>
    <t xml:space="preserve">Poznámka k souboru cen:_x000d_
1. Cenu lze použít pro osazení přímých i náběhových bezbariérových obrubníků._x000d_
2. V cenách nejsou započteny náklady na dodání obrubníků, tyto se oceňují ve specifikaci._x000d_
</t>
  </si>
  <si>
    <t>"nová obruba nástupiště" 40+16</t>
  </si>
  <si>
    <t>59217041</t>
  </si>
  <si>
    <t>obrubník betonový bezbariérový přímý</t>
  </si>
  <si>
    <t>564056499</t>
  </si>
  <si>
    <t>59217040</t>
  </si>
  <si>
    <t>obrubník betonový bezbariérový náběhový</t>
  </si>
  <si>
    <t>1531094516</t>
  </si>
  <si>
    <t>"PV" 2</t>
  </si>
  <si>
    <t>"LV" 2</t>
  </si>
  <si>
    <t>919735112</t>
  </si>
  <si>
    <t>Řezání stávajícího živičného krytu hl přes 50 do 100 mm</t>
  </si>
  <si>
    <t>-489652703</t>
  </si>
  <si>
    <t>Řezání stávajícího živičného krytu nebo podkladu hloubky přes 50 do 100 mm</t>
  </si>
  <si>
    <t>https://podminky.urs.cz/item/CS_URS_2022_01/919735112</t>
  </si>
  <si>
    <t>"zařezání u obruby" 6+2</t>
  </si>
  <si>
    <t>979054441</t>
  </si>
  <si>
    <t>Očištění vybouraných z desek nebo dlaždic s původním spárováním z kameniva těženého</t>
  </si>
  <si>
    <t>-1201289022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</si>
  <si>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</si>
  <si>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https://podminky.urs.cz/item/CS_URS_2022_01/979054441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</si>
  <si>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</si>
  <si>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979054451</t>
  </si>
  <si>
    <t>Očištění vybouraných zámkových dlaždic s původním spárováním z kameniva těženého</t>
  </si>
  <si>
    <t>-422594218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</si>
  <si>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</si>
  <si>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https://podminky.urs.cz/item/CS_URS_2022_01/979054451</t>
  </si>
  <si>
    <t>181552826</t>
  </si>
  <si>
    <t>"bourání stávajícího schodiště" (0,3*2,2*0,6)+(0,3*2,2*0,9)</t>
  </si>
  <si>
    <t>-1708101019</t>
  </si>
  <si>
    <t>60,511+92,598+14,432+150,458+1,826+229,744</t>
  </si>
  <si>
    <t>-850516048</t>
  </si>
  <si>
    <t>47,56+0,32+123,102+4,29+240,3+209,038</t>
  </si>
  <si>
    <t>26507880</t>
  </si>
  <si>
    <t>0,888+82,068</t>
  </si>
  <si>
    <t>-1914054459</t>
  </si>
  <si>
    <t>" stávající dlažba 30x30" (82,5+40+270+157,6)*0,05*2,2</t>
  </si>
  <si>
    <t>"stávající zám. dlažba 60mm" (24,5+9,3+80+4+19+33,2+160+95,7+227,8+18+30)*0,06*2,2</t>
  </si>
  <si>
    <t>"stávající zám. dlažba 80mm" (19,5+5,5+28+29)*0,08*2,2</t>
  </si>
  <si>
    <t>"stávající bet. tl.100mm" (5,2+179,5+115,2+4+72+308)*0,1*2,2</t>
  </si>
  <si>
    <t>"napojení bet. tl.100mm" (1,7+1,9+2+2,7)*0,1*2,2</t>
  </si>
  <si>
    <t>"obruba" (4+4+110+20+6,3+57,7+22+14+24+76+72+2+23+36+126+23+15+14,6+13+30,5+37,2+102,5+17+9+45+14+16+106+34+4+11,1+3+4+4+3,7+4,1+13)*0,205</t>
  </si>
  <si>
    <t>"odkop kce ŠD tl.290mm" (19,5+5,5+28+29)*0,29*2</t>
  </si>
  <si>
    <t>"odkop kce ŠD tl.40mm" 4*0,04*2</t>
  </si>
  <si>
    <t>"odkop kce ŠD tl.90mm" (5,2+179,5+115,2+4+72+308)*0,09*2</t>
  </si>
  <si>
    <t>"odkop kačírku tl.150mm" 28,6*0,15</t>
  </si>
  <si>
    <t>"odkop kce ŠD tl.180mm" (24,5+9,3+80+19+3,2+160+95,7+227,8+18+30)*0,18*2</t>
  </si>
  <si>
    <t>"odkop kce ŠD tl.190mm" (82,5+40+270+157,6)*0,19*2</t>
  </si>
  <si>
    <t>"napojení u obruby tl.100mm" (2,7+1)*0,1*2,4</t>
  </si>
  <si>
    <t>"stávající asf. v chodníku tl.50mm" (5,2+179,5+115,2+4+72+308)*0,05*2,4</t>
  </si>
  <si>
    <t>-1667277168</t>
  </si>
  <si>
    <t>20*1257,135</t>
  </si>
  <si>
    <t>998223011</t>
  </si>
  <si>
    <t>Přesun hmot pro pozemní komunikace s krytem dlážděným</t>
  </si>
  <si>
    <t>-519534409</t>
  </si>
  <si>
    <t>Přesun hmot pro pozemní komunikace s krytem dlážděným dopravní vzdálenost do 200 m jakékoliv délky objektu</t>
  </si>
  <si>
    <t>https://podminky.urs.cz/item/CS_URS_2022_01/998223011</t>
  </si>
  <si>
    <t>SO 801 - Úprava zeleně</t>
  </si>
  <si>
    <t>131151100</t>
  </si>
  <si>
    <t>Hloubení jam nezapažených v hornině třídy těžitelnosti I skupiny 1 a 2 objem do 20 m3 strojně</t>
  </si>
  <si>
    <t>1487432122</t>
  </si>
  <si>
    <t>Hloubení nezapažených jam a zářezů strojně s urovnáním dna do předepsaného profilu a spádu v hornině třídy těžitelnosti I skupiny 1 a 2 do 20 m3</t>
  </si>
  <si>
    <t>https://podminky.urs.cz/item/CS_URS_2022_01/131151100</t>
  </si>
  <si>
    <t xml:space="preserve">výkop u 8 stromů o velikosti 1,5x1,5x1 m (šířkaxdélkaxhloubka), u stromů č. 2 a 3 (počítáno od lávky pro pěší) nebude výkop </t>
  </si>
  <si>
    <t>a výměna zeminy provedena z důvodu kořenového systému stávající vzrostlé vrby</t>
  </si>
  <si>
    <t>162251101</t>
  </si>
  <si>
    <t>Vodorovné přemístění do 20 m výkopku/sypaniny z horniny třídy těžitelnosti I skupiny 1 až 3</t>
  </si>
  <si>
    <t>603309707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</si>
  <si>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</si>
  <si>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https://podminky.urs.cz/item/CS_URS_2022_01/162251101</t>
  </si>
  <si>
    <t>171151111</t>
  </si>
  <si>
    <t xml:space="preserve">Uložení sypaniny z hornin nesoudržných sypkých do násypů zhutněných </t>
  </si>
  <si>
    <t>-1568184425</t>
  </si>
  <si>
    <t>Uložení sypanin do násypů s rozprostřením sypaniny ve vrstvách a s hrubým urovnáním zhutněných z hornin nesoudržných sypkých</t>
  </si>
  <si>
    <t>https://podminky.urs.cz/item/CS_URS_2022_01/171151111</t>
  </si>
  <si>
    <t xml:space="preserve">Poznámka k souboru cen:_x000d_
1. Ceny lze použít i pro uložení sypaniny s předepsaným zhutněním na trvalé skládky, do koryt vodotečí a do prohlubní terénu._x000d_
2. Cenu 25-1101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je menší než 3 m. Toto uložení se oceňuje cenami souboru cen 175 Obsyp objektů._x000d_
</t>
  </si>
  <si>
    <t>RMAT001</t>
  </si>
  <si>
    <t>Strukturální substrát, volně ložený viz technická zpráva, včetně dopravy na místo</t>
  </si>
  <si>
    <t>-948064729</t>
  </si>
  <si>
    <t>-29298185</t>
  </si>
  <si>
    <t>183106612.R</t>
  </si>
  <si>
    <t>Ochrana stromu protikořenovou clonou v rovině nebo na svahu do 1:5 hloubky do 700 mm</t>
  </si>
  <si>
    <t>1926510435</t>
  </si>
  <si>
    <t>Instalace protikořenových bariér do předem vyhloubené rýhy, včetně zásypu a hutnění v rovině nebo na svahu do 1:5, hloubky přes 500 do 700 mm</t>
  </si>
  <si>
    <t xml:space="preserve">Poznámka k souboru cen:_x000d_
1. V cenách jsou započteny i náklady na případné naložení přebytečných výkopků na dopravní prostředek a odvoz na vzdálenost do 20 km a jejich složení._x000d_
2. V cenách nejsou započteny na:_x000d_
a) uložení výkopku na skládce,_x000d_
b) protikořenovou clonu, tato se oceňuje ve specifikaci._x000d_
</t>
  </si>
  <si>
    <t>RMAT002</t>
  </si>
  <si>
    <t>Protikořenové panely Tree Root Guiding, jeden panel výšky 45 cm a délky 60 cm, použití 7 panelů na jeden strom</t>
  </si>
  <si>
    <t>455126884</t>
  </si>
  <si>
    <t>184102115</t>
  </si>
  <si>
    <t>Výsadba dřeviny s balem D přes 0,5 do 0,6 m do jamky s prolitím jámy vodou před výsadbou 100 l v rovině a svahu do 1:5</t>
  </si>
  <si>
    <t>220477312</t>
  </si>
  <si>
    <t>https://podminky.urs.cz/item/CS_URS_2022_01/184102115</t>
  </si>
  <si>
    <t xml:space="preserve">Poznámka k souboru cen:_x000d_
1. Ceny lze použít i pro dřeviny pěstované v nádobách._x000d_
2. V cenách nejsou započteny náklady na vysazované dřeviny, tyto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</si>
  <si>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RMAT003</t>
  </si>
  <si>
    <t>Salix alba ´Tristis´, bal. OK 12-14 cm, včetně dopravy</t>
  </si>
  <si>
    <t>452370152</t>
  </si>
  <si>
    <t>184215132.R</t>
  </si>
  <si>
    <t>Ukotvení dřeviny 3 kůly/hranoly (vel. 200 cm, min. Ø6cm), celkem 6 ks příčkami ve dvou úrovních a uvázání stromů v horní části</t>
  </si>
  <si>
    <t>-1783218621</t>
  </si>
  <si>
    <t xml:space="preserve">Poznámka k souboru cen:_x000d_
1. V cenách jsou započteny i náklady na ochranu proti poškození kmene v místě vzepření._x000d_
2. V cenách nejsou započteny náklady na dodání kůlů, tyto se oceňují ve specifikaci._x000d_
3. Ceny jsou určeny pro ukotvení dřevin kůly o průměru do 100 mm._x000d_
</t>
  </si>
  <si>
    <t>ukotvení dřeviny 3kůly (vel.200cm, min průměr 6cm), celkem 6ks příčkami ve dvou úrovních a uvázání stromů v horní části</t>
  </si>
  <si>
    <t>RMAT004</t>
  </si>
  <si>
    <t>Kůly/hranol dub/akát vel. 200 cm a min. Ø6cm, včetně dopravy</t>
  </si>
  <si>
    <t>-212675286</t>
  </si>
  <si>
    <t>184806112.R</t>
  </si>
  <si>
    <t>Provedení zpětného řezu v korunce před výsadbou</t>
  </si>
  <si>
    <t>1999460574</t>
  </si>
  <si>
    <t xml:space="preserve">Poznámka k souboru cen:_x000d_
1. V cenách jsou započteny i náklady spojené s přemístěním odstraněných větví na vzdálenost do 20 m, uložením na hromady, naložením na dopravní prostředek, odvozem do 20 km a se složením._x000d_
2. V cenách nejsou započteny náklady na uložení odpadu na skládku._x000d_
3. Ceny -6111 až -6163 a -6185 až -6188 jsou určeny pouze pro každoročně řezané dřeviny._x000d_
4. Ceny -6111 až -6144 jsou určeny pouze při použití žebře do maximální délky 5 m._x000d_
5. Ceny nelze použít pro řez popínavých dřevin a řez stromů nebo keřů ve ztížených podmínkách. Tyto práce se oceňují individuálně._x000d_
6. Měrnou jednotkou kus se u řezu rozumí jeden strom nebo jeden keř._x000d_
</t>
  </si>
  <si>
    <t>184807111.R</t>
  </si>
  <si>
    <t>Ochrana stromu bedněním viz technická zpráva - zřízení včetně materiálu</t>
  </si>
  <si>
    <t>-107380675</t>
  </si>
  <si>
    <t>184807112.R</t>
  </si>
  <si>
    <t>Ochrana stromu bedněním viz technická zpráva - odstranění</t>
  </si>
  <si>
    <t>-1077603006</t>
  </si>
  <si>
    <t>10364101.R</t>
  </si>
  <si>
    <t>Kvalitní zemina pro výsadbu trvalek včetně dopravy</t>
  </si>
  <si>
    <t>1745006189</t>
  </si>
  <si>
    <t>184816111.R</t>
  </si>
  <si>
    <t xml:space="preserve">Hnojení sazenic  průmyslovými hnojivy v množství 0,5 kg k jedné sazenici</t>
  </si>
  <si>
    <t>-1064296573</t>
  </si>
  <si>
    <t>Hnojení sazenic průmyslovými hnojivy v množství 0,5 kg k jedné sazenici</t>
  </si>
  <si>
    <t xml:space="preserve">Poznámka k souboru cen:_x000d_
1. V cenách jsou započteny i náklady spojené s dopravou hnojiva ze vzdálenosti do 200 m, pro jakoukoliv velikost jamky_x000d_
2. V cenách nejsou započteny náklady na dodání hnojiva; hnojiva se oceňují ve specifikaci. Ztratné lze stanovit ve výši 5 %._x000d_
</t>
  </si>
  <si>
    <t>RMAT006</t>
  </si>
  <si>
    <t>Půdní hydrogel viz technická zpráva, včetně dopravy</t>
  </si>
  <si>
    <t>-2019664461</t>
  </si>
  <si>
    <t>184911421</t>
  </si>
  <si>
    <t>Mulčování rostlin kůrou tl do 0,1 m v rovině a svahu do 1:5</t>
  </si>
  <si>
    <t>740032815</t>
  </si>
  <si>
    <t>Mulčování vysazených rostlin mulčovací kůrou, tl. do 100 mm v rovině nebo na svahu do 1:5</t>
  </si>
  <si>
    <t>https://podminky.urs.cz/item/CS_URS_2022_01/184911421</t>
  </si>
  <si>
    <t xml:space="preserve">Poznámka k souboru cen:_x000d_
1. V cenách jsou započteny i náklady na naložení odpadu na dopravní prostředek, odvoz do 20 km a složení odpadu._x000d_
2. V cenách nejsou započteny náklady na:_x000d_
a) stabilizaci mulče proti erozi a přísady proti vznícení mulče. Tyto práce se oceňují individuálně,_x000d_
b) mulčovací kůru, tato se oceňuje ve specifikaci,_x000d_
c) uložení odpadu na skládku._x000d_
3. Tloušťka mulčovací kůry se měří v nakypřeném stavu._x000d_
</t>
  </si>
  <si>
    <t>včetně tvorby zálivkové mísy</t>
  </si>
  <si>
    <t>RMAT007</t>
  </si>
  <si>
    <t>Dřevní štěpka z listnatých stromů o tl. 0,1 m a ploše 1 m2 viz technická zpráva, včetně dopravy</t>
  </si>
  <si>
    <t>-1148302714</t>
  </si>
  <si>
    <t>185804311</t>
  </si>
  <si>
    <t>Zalití rostlin vodou plocha do 20 m2</t>
  </si>
  <si>
    <t>-1584093720</t>
  </si>
  <si>
    <t>Zalití rostlin vodou plochy záhonů jednotlivě do 20 m2</t>
  </si>
  <si>
    <t>https://podminky.urs.cz/item/CS_URS_2022_01/185804311</t>
  </si>
  <si>
    <t>100l na jeden strom</t>
  </si>
  <si>
    <t>185851121</t>
  </si>
  <si>
    <t>Dovoz vody pro zálivku rostlin za vzdálenost do 1000 m</t>
  </si>
  <si>
    <t>-31701087</t>
  </si>
  <si>
    <t>Dovoz vody pro zálivku rostlin na vzdálenost do 1000 m</t>
  </si>
  <si>
    <t>https://podminky.urs.cz/item/CS_URS_2022_01/185851121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</si>
  <si>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</si>
  <si>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914911512.R</t>
  </si>
  <si>
    <t>Natření kmene bílým elastickým nátěrěm</t>
  </si>
  <si>
    <t>2129024493</t>
  </si>
  <si>
    <t xml:space="preserve">Poznámka k souboru cen:_x000d_
1. V cenách jsou započteny i náklady na oškrábání a očištění kůry stromu před nanesením nátěru._x000d_
2. Nátěr je proveden po celém obvodu kmene ve výšce cca 1 m a šíře pruhu je 0,8 m._x000d_
</t>
  </si>
  <si>
    <t>RMAT005</t>
  </si>
  <si>
    <t>Elastický ochranný bílý nátěr viz technická zpráva, včetně dopravy</t>
  </si>
  <si>
    <t>647278124</t>
  </si>
  <si>
    <t>997221551</t>
  </si>
  <si>
    <t>Vodorovná doprava suti ze sypkých materiálů do 1 km</t>
  </si>
  <si>
    <t>2140864920</t>
  </si>
  <si>
    <t>Vodorovná doprava suti bez naložení, ale se složením a s hrubým urovnáním ze sypkých materiálů, na vzdálenost do 1 km</t>
  </si>
  <si>
    <t>https://podminky.urs.cz/item/CS_URS_2022_01/997221551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</si>
  <si>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</si>
  <si>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997221611</t>
  </si>
  <si>
    <t>Nakládání suti na dopravní prostředky pro vodorovnou dopravu</t>
  </si>
  <si>
    <t>-586413002</t>
  </si>
  <si>
    <t>Nakládání na dopravní prostředky pro vodorovnou dopravu suti</t>
  </si>
  <si>
    <t>https://podminky.urs.cz/item/CS_URS_2022_01/997221611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</si>
  <si>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</si>
  <si>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</si>
  <si>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</si>
  <si>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</si>
  <si>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</si>
  <si>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</si>
  <si>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</si>
  <si>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</si>
  <si>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</si>
  <si>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kpl</t>
  </si>
  <si>
    <t>1024</t>
  </si>
  <si>
    <t>-1839723715</t>
  </si>
  <si>
    <t>Průzkumné, geodetické a projektové práce průzkumné práce průzkum výskytu nebezpečných látek výskyt odpadu</t>
  </si>
  <si>
    <t>"Průzkum výskytu odpadu" 1</t>
  </si>
  <si>
    <t>012103000</t>
  </si>
  <si>
    <t>Průzkumné, geodetické a projektové práce geodetické práce před výstavbou</t>
  </si>
  <si>
    <t>-899729280</t>
  </si>
  <si>
    <t>"geodetické práce na stavbě, vytyčení stávajících inž. sítí" 1</t>
  </si>
  <si>
    <t>012303000.a</t>
  </si>
  <si>
    <t>Geodetické práce po výstavbě</t>
  </si>
  <si>
    <t>-431106437</t>
  </si>
  <si>
    <t>"zaměření SPS pro vyhotovení DSPS" 1</t>
  </si>
  <si>
    <t>013002000.a</t>
  </si>
  <si>
    <t>Projektové práce</t>
  </si>
  <si>
    <t>1038661689</t>
  </si>
  <si>
    <t>"Návrh, projednání a zajištění vydání stanovení přechodného DZ a vydání rozhodnutí o případné uzavírce"</t>
  </si>
  <si>
    <t>"zajištění dopravního opatření" 1</t>
  </si>
  <si>
    <t>013254000</t>
  </si>
  <si>
    <t>Průzkumné, geodetické a projektové práce projektové práce dokumentace stavby (výkresová a textová) skutečného provedení stavby</t>
  </si>
  <si>
    <t>-1441335398</t>
  </si>
  <si>
    <t>"Dokumentace skutečného provedení stavby" 1</t>
  </si>
  <si>
    <t>VRN3</t>
  </si>
  <si>
    <t>Zařízení staveniště</t>
  </si>
  <si>
    <t>031002000</t>
  </si>
  <si>
    <t>Vybudování zařízení staveniště</t>
  </si>
  <si>
    <t>-304989660</t>
  </si>
  <si>
    <t xml:space="preserve">Náklady spojené se zřízením přípojek energií k objektům zařízení staveniště, </t>
  </si>
  <si>
    <t xml:space="preserve">případná příprava území pro objekty zařízení staveniště a vlastní vybudování  objektů zařízení staveniště.</t>
  </si>
  <si>
    <t>033002000</t>
  </si>
  <si>
    <t>Provoz zařízení staveniště</t>
  </si>
  <si>
    <t>-879099762</t>
  </si>
  <si>
    <t xml:space="preserve">Náklady na vybavení objektů zařízení staveniště, ostraha staveniště, náklady na energie spotřebované dodavatelem v rámci provozu zařízení staveniště, </t>
  </si>
  <si>
    <t xml:space="preserve"> náklady na nutnou údržbu a opravy na objektech zařízení staveniště.</t>
  </si>
  <si>
    <t>034303000</t>
  </si>
  <si>
    <t>Dopravní značení na staveništi</t>
  </si>
  <si>
    <t>1121755567</t>
  </si>
  <si>
    <t>"přechodné dopravní značení na staveništi" 1</t>
  </si>
  <si>
    <t>039002000</t>
  </si>
  <si>
    <t>Odstranění zařízení staveniště</t>
  </si>
  <si>
    <t>1008047315</t>
  </si>
  <si>
    <t>Odstranění objektů zařízení staveniště a jejich odvoz.</t>
  </si>
  <si>
    <t>Položka zahrnuje i náklady na úpravy povrchů po odstranění zařízení staveniště a úklid v ploch na kterých bylo zařízení staveniště provozováno.</t>
  </si>
  <si>
    <t>VRN4</t>
  </si>
  <si>
    <t>Inženýrská činnost</t>
  </si>
  <si>
    <t>043103000</t>
  </si>
  <si>
    <t>Zkoušky bez rozlišení</t>
  </si>
  <si>
    <t>-1072449162</t>
  </si>
  <si>
    <t>"zkoušení konstrukcí a prací zkušebnou zhotovitele" 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</si>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</sst>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39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123" TargetMode="External" /><Relationship Id="rId2" Type="http://schemas.openxmlformats.org/officeDocument/2006/relationships/hyperlink" Target="https://podminky.urs.cz/item/CS_URS_2022_01/113106161" TargetMode="External" /><Relationship Id="rId3" Type="http://schemas.openxmlformats.org/officeDocument/2006/relationships/hyperlink" Target="https://podminky.urs.cz/item/CS_URS_2022_01/113107223" TargetMode="External" /><Relationship Id="rId4" Type="http://schemas.openxmlformats.org/officeDocument/2006/relationships/hyperlink" Target="https://podminky.urs.cz/item/CS_URS_2022_01/113107321" TargetMode="External" /><Relationship Id="rId5" Type="http://schemas.openxmlformats.org/officeDocument/2006/relationships/hyperlink" Target="https://podminky.urs.cz/item/CS_URS_2022_01/113107322" TargetMode="External" /><Relationship Id="rId6" Type="http://schemas.openxmlformats.org/officeDocument/2006/relationships/hyperlink" Target="https://podminky.urs.cz/item/CS_URS_2022_01/113107330" TargetMode="External" /><Relationship Id="rId7" Type="http://schemas.openxmlformats.org/officeDocument/2006/relationships/hyperlink" Target="https://podminky.urs.cz/item/CS_URS_2022_01/113107341" TargetMode="External" /><Relationship Id="rId8" Type="http://schemas.openxmlformats.org/officeDocument/2006/relationships/hyperlink" Target="https://podminky.urs.cz/item/CS_URS_2022_01/113202111" TargetMode="External" /><Relationship Id="rId9" Type="http://schemas.openxmlformats.org/officeDocument/2006/relationships/hyperlink" Target="https://podminky.urs.cz/item/CS_URS_2022_01/122251106" TargetMode="External" /><Relationship Id="rId10" Type="http://schemas.openxmlformats.org/officeDocument/2006/relationships/hyperlink" Target="https://podminky.urs.cz/item/CS_URS_2022_01/131251104" TargetMode="External" /><Relationship Id="rId11" Type="http://schemas.openxmlformats.org/officeDocument/2006/relationships/hyperlink" Target="https://podminky.urs.cz/item/CS_URS_2022_01/132251104" TargetMode="External" /><Relationship Id="rId12" Type="http://schemas.openxmlformats.org/officeDocument/2006/relationships/hyperlink" Target="https://podminky.urs.cz/item/CS_URS_2022_01/162751117" TargetMode="External" /><Relationship Id="rId13" Type="http://schemas.openxmlformats.org/officeDocument/2006/relationships/hyperlink" Target="https://podminky.urs.cz/item/CS_URS_2022_01/162751119" TargetMode="External" /><Relationship Id="rId14" Type="http://schemas.openxmlformats.org/officeDocument/2006/relationships/hyperlink" Target="https://podminky.urs.cz/item/CS_URS_2022_01/171201201" TargetMode="External" /><Relationship Id="rId15" Type="http://schemas.openxmlformats.org/officeDocument/2006/relationships/hyperlink" Target="https://podminky.urs.cz/item/CS_URS_2022_01/171201231" TargetMode="External" /><Relationship Id="rId16" Type="http://schemas.openxmlformats.org/officeDocument/2006/relationships/hyperlink" Target="https://podminky.urs.cz/item/CS_URS_2022_01/174151101" TargetMode="External" /><Relationship Id="rId17" Type="http://schemas.openxmlformats.org/officeDocument/2006/relationships/hyperlink" Target="https://podminky.urs.cz/item/CS_URS_2022_01/175151101" TargetMode="External" /><Relationship Id="rId18" Type="http://schemas.openxmlformats.org/officeDocument/2006/relationships/hyperlink" Target="https://podminky.urs.cz/item/CS_URS_2022_01/181351103" TargetMode="External" /><Relationship Id="rId19" Type="http://schemas.openxmlformats.org/officeDocument/2006/relationships/hyperlink" Target="https://podminky.urs.cz/item/CS_URS_2022_01/181411131" TargetMode="External" /><Relationship Id="rId20" Type="http://schemas.openxmlformats.org/officeDocument/2006/relationships/hyperlink" Target="https://podminky.urs.cz/item/CS_URS_2022_01/181951112" TargetMode="External" /><Relationship Id="rId21" Type="http://schemas.openxmlformats.org/officeDocument/2006/relationships/hyperlink" Target="https://podminky.urs.cz/item/CS_URS_2022_01/211971121" TargetMode="External" /><Relationship Id="rId22" Type="http://schemas.openxmlformats.org/officeDocument/2006/relationships/hyperlink" Target="https://podminky.urs.cz/item/CS_URS_2022_01/212752401" TargetMode="External" /><Relationship Id="rId23" Type="http://schemas.openxmlformats.org/officeDocument/2006/relationships/hyperlink" Target="https://podminky.urs.cz/item/CS_URS_2022_01/213141113" TargetMode="External" /><Relationship Id="rId24" Type="http://schemas.openxmlformats.org/officeDocument/2006/relationships/hyperlink" Target="https://podminky.urs.cz/item/CS_URS_2022_01/451315111" TargetMode="External" /><Relationship Id="rId25" Type="http://schemas.openxmlformats.org/officeDocument/2006/relationships/hyperlink" Target="https://podminky.urs.cz/item/CS_URS_2022_01/451573111" TargetMode="External" /><Relationship Id="rId26" Type="http://schemas.openxmlformats.org/officeDocument/2006/relationships/hyperlink" Target="https://podminky.urs.cz/item/CS_URS_2022_01/564851111" TargetMode="External" /><Relationship Id="rId27" Type="http://schemas.openxmlformats.org/officeDocument/2006/relationships/hyperlink" Target="https://podminky.urs.cz/item/CS_URS_2022_01/564861111" TargetMode="External" /><Relationship Id="rId28" Type="http://schemas.openxmlformats.org/officeDocument/2006/relationships/hyperlink" Target="https://podminky.urs.cz/item/CS_URS_2022_01/564871116" TargetMode="External" /><Relationship Id="rId29" Type="http://schemas.openxmlformats.org/officeDocument/2006/relationships/hyperlink" Target="https://podminky.urs.cz/item/CS_URS_2022_01/565135111" TargetMode="External" /><Relationship Id="rId30" Type="http://schemas.openxmlformats.org/officeDocument/2006/relationships/hyperlink" Target="https://podminky.urs.cz/item/CS_URS_2022_01/567132115" TargetMode="External" /><Relationship Id="rId31" Type="http://schemas.openxmlformats.org/officeDocument/2006/relationships/hyperlink" Target="https://podminky.urs.cz/item/CS_URS_2022_01/573191111" TargetMode="External" /><Relationship Id="rId32" Type="http://schemas.openxmlformats.org/officeDocument/2006/relationships/hyperlink" Target="https://podminky.urs.cz/item/CS_URS_2022_01/573231106" TargetMode="External" /><Relationship Id="rId33" Type="http://schemas.openxmlformats.org/officeDocument/2006/relationships/hyperlink" Target="https://podminky.urs.cz/item/CS_URS_2022_01/577134111" TargetMode="External" /><Relationship Id="rId34" Type="http://schemas.openxmlformats.org/officeDocument/2006/relationships/hyperlink" Target="https://podminky.urs.cz/item/CS_URS_2022_01/577155112" TargetMode="External" /><Relationship Id="rId35" Type="http://schemas.openxmlformats.org/officeDocument/2006/relationships/hyperlink" Target="https://podminky.urs.cz/item/CS_URS_2022_01/591241111" TargetMode="External" /><Relationship Id="rId36" Type="http://schemas.openxmlformats.org/officeDocument/2006/relationships/hyperlink" Target="https://podminky.urs.cz/item/CS_URS_2022_01/871315231" TargetMode="External" /><Relationship Id="rId37" Type="http://schemas.openxmlformats.org/officeDocument/2006/relationships/hyperlink" Target="https://podminky.urs.cz/item/CS_URS_2022_01/899202211" TargetMode="External" /><Relationship Id="rId38" Type="http://schemas.openxmlformats.org/officeDocument/2006/relationships/hyperlink" Target="https://podminky.urs.cz/item/CS_URS_2022_01/899204112" TargetMode="External" /><Relationship Id="rId39" Type="http://schemas.openxmlformats.org/officeDocument/2006/relationships/hyperlink" Target="https://podminky.urs.cz/item/CS_URS_2022_01/899331111" TargetMode="External" /><Relationship Id="rId40" Type="http://schemas.openxmlformats.org/officeDocument/2006/relationships/hyperlink" Target="https://podminky.urs.cz/item/CS_URS_2022_01/899431111" TargetMode="External" /><Relationship Id="rId41" Type="http://schemas.openxmlformats.org/officeDocument/2006/relationships/hyperlink" Target="https://podminky.urs.cz/item/CS_URS_2022_01/899722113" TargetMode="External" /><Relationship Id="rId42" Type="http://schemas.openxmlformats.org/officeDocument/2006/relationships/hyperlink" Target="https://podminky.urs.cz/item/CS_URS_2022_01/914111111" TargetMode="External" /><Relationship Id="rId43" Type="http://schemas.openxmlformats.org/officeDocument/2006/relationships/hyperlink" Target="https://podminky.urs.cz/item/CS_URS_2022_01/914511112" TargetMode="External" /><Relationship Id="rId44" Type="http://schemas.openxmlformats.org/officeDocument/2006/relationships/hyperlink" Target="https://podminky.urs.cz/item/CS_URS_2022_01/915111112" TargetMode="External" /><Relationship Id="rId45" Type="http://schemas.openxmlformats.org/officeDocument/2006/relationships/hyperlink" Target="https://podminky.urs.cz/item/CS_URS_2022_01/915111116" TargetMode="External" /><Relationship Id="rId46" Type="http://schemas.openxmlformats.org/officeDocument/2006/relationships/hyperlink" Target="https://podminky.urs.cz/item/CS_URS_2022_01/915111122" TargetMode="External" /><Relationship Id="rId47" Type="http://schemas.openxmlformats.org/officeDocument/2006/relationships/hyperlink" Target="https://podminky.urs.cz/item/CS_URS_2022_01/915131112" TargetMode="External" /><Relationship Id="rId48" Type="http://schemas.openxmlformats.org/officeDocument/2006/relationships/hyperlink" Target="https://podminky.urs.cz/item/CS_URS_2022_01/915491211" TargetMode="External" /><Relationship Id="rId49" Type="http://schemas.openxmlformats.org/officeDocument/2006/relationships/hyperlink" Target="https://podminky.urs.cz/item/CS_URS_2022_01/915499211" TargetMode="External" /><Relationship Id="rId50" Type="http://schemas.openxmlformats.org/officeDocument/2006/relationships/hyperlink" Target="https://podminky.urs.cz/item/CS_URS_2022_01/915611111" TargetMode="External" /><Relationship Id="rId51" Type="http://schemas.openxmlformats.org/officeDocument/2006/relationships/hyperlink" Target="https://podminky.urs.cz/item/CS_URS_2022_01/915621111" TargetMode="External" /><Relationship Id="rId52" Type="http://schemas.openxmlformats.org/officeDocument/2006/relationships/hyperlink" Target="https://podminky.urs.cz/item/CS_URS_2022_01/916131213" TargetMode="External" /><Relationship Id="rId53" Type="http://schemas.openxmlformats.org/officeDocument/2006/relationships/hyperlink" Target="https://podminky.urs.cz/item/CS_URS_2022_01/916991121" TargetMode="External" /><Relationship Id="rId54" Type="http://schemas.openxmlformats.org/officeDocument/2006/relationships/hyperlink" Target="https://podminky.urs.cz/item/CS_URS_2022_01/919732211" TargetMode="External" /><Relationship Id="rId55" Type="http://schemas.openxmlformats.org/officeDocument/2006/relationships/hyperlink" Target="https://podminky.urs.cz/item/CS_URS_2022_01/919735113" TargetMode="External" /><Relationship Id="rId56" Type="http://schemas.openxmlformats.org/officeDocument/2006/relationships/hyperlink" Target="https://podminky.urs.cz/item/CS_URS_2022_01/966006132" TargetMode="External" /><Relationship Id="rId57" Type="http://schemas.openxmlformats.org/officeDocument/2006/relationships/hyperlink" Target="https://podminky.urs.cz/item/CS_URS_2022_01/966006211" TargetMode="External" /><Relationship Id="rId58" Type="http://schemas.openxmlformats.org/officeDocument/2006/relationships/hyperlink" Target="https://podminky.urs.cz/item/CS_URS_2022_01/979071121" TargetMode="External" /><Relationship Id="rId59" Type="http://schemas.openxmlformats.org/officeDocument/2006/relationships/hyperlink" Target="https://podminky.urs.cz/item/CS_URS_2022_01/981511116" TargetMode="External" /><Relationship Id="rId60" Type="http://schemas.openxmlformats.org/officeDocument/2006/relationships/hyperlink" Target="https://podminky.urs.cz/item/CS_URS_2022_01/997013861" TargetMode="External" /><Relationship Id="rId61" Type="http://schemas.openxmlformats.org/officeDocument/2006/relationships/hyperlink" Target="https://podminky.urs.cz/item/CS_URS_2022_01/997013873" TargetMode="External" /><Relationship Id="rId62" Type="http://schemas.openxmlformats.org/officeDocument/2006/relationships/hyperlink" Target="https://podminky.urs.cz/item/CS_URS_2022_01/997013875" TargetMode="External" /><Relationship Id="rId63" Type="http://schemas.openxmlformats.org/officeDocument/2006/relationships/hyperlink" Target="https://podminky.urs.cz/item/CS_URS_2022_01/997211511" TargetMode="External" /><Relationship Id="rId64" Type="http://schemas.openxmlformats.org/officeDocument/2006/relationships/hyperlink" Target="https://podminky.urs.cz/item/CS_URS_2022_01/997211519" TargetMode="External" /><Relationship Id="rId65" Type="http://schemas.openxmlformats.org/officeDocument/2006/relationships/hyperlink" Target="https://podminky.urs.cz/item/CS_URS_2022_01/998225111" TargetMode="External" /><Relationship Id="rId6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121" TargetMode="External" /><Relationship Id="rId2" Type="http://schemas.openxmlformats.org/officeDocument/2006/relationships/hyperlink" Target="https://podminky.urs.cz/item/CS_URS_2022_01/113106123" TargetMode="External" /><Relationship Id="rId3" Type="http://schemas.openxmlformats.org/officeDocument/2006/relationships/hyperlink" Target="https://podminky.urs.cz/item/CS_URS_2022_01/113107142" TargetMode="External" /><Relationship Id="rId4" Type="http://schemas.openxmlformats.org/officeDocument/2006/relationships/hyperlink" Target="https://podminky.urs.cz/item/CS_URS_2022_01/113107163" TargetMode="External" /><Relationship Id="rId5" Type="http://schemas.openxmlformats.org/officeDocument/2006/relationships/hyperlink" Target="https://podminky.urs.cz/item/CS_URS_2022_01/113107221" TargetMode="External" /><Relationship Id="rId6" Type="http://schemas.openxmlformats.org/officeDocument/2006/relationships/hyperlink" Target="https://podminky.urs.cz/item/CS_URS_2022_01/113107222" TargetMode="External" /><Relationship Id="rId7" Type="http://schemas.openxmlformats.org/officeDocument/2006/relationships/hyperlink" Target="https://podminky.urs.cz/item/CS_URS_2022_01/113107230" TargetMode="External" /><Relationship Id="rId8" Type="http://schemas.openxmlformats.org/officeDocument/2006/relationships/hyperlink" Target="https://podminky.urs.cz/item/CS_URS_2022_01/113107241" TargetMode="External" /><Relationship Id="rId9" Type="http://schemas.openxmlformats.org/officeDocument/2006/relationships/hyperlink" Target="https://podminky.urs.cz/item/CS_URS_2022_01/113201112" TargetMode="External" /><Relationship Id="rId10" Type="http://schemas.openxmlformats.org/officeDocument/2006/relationships/hyperlink" Target="https://podminky.urs.cz/item/CS_URS_2022_01/113202111" TargetMode="External" /><Relationship Id="rId11" Type="http://schemas.openxmlformats.org/officeDocument/2006/relationships/hyperlink" Target="https://podminky.urs.cz/item/CS_URS_2022_01/122251104" TargetMode="External" /><Relationship Id="rId12" Type="http://schemas.openxmlformats.org/officeDocument/2006/relationships/hyperlink" Target="https://podminky.urs.cz/item/CS_URS_2022_01/162751117" TargetMode="External" /><Relationship Id="rId13" Type="http://schemas.openxmlformats.org/officeDocument/2006/relationships/hyperlink" Target="https://podminky.urs.cz/item/CS_URS_2022_01/162751119" TargetMode="External" /><Relationship Id="rId14" Type="http://schemas.openxmlformats.org/officeDocument/2006/relationships/hyperlink" Target="https://podminky.urs.cz/item/CS_URS_2022_01/171201201" TargetMode="External" /><Relationship Id="rId15" Type="http://schemas.openxmlformats.org/officeDocument/2006/relationships/hyperlink" Target="https://podminky.urs.cz/item/CS_URS_2022_01/171201231" TargetMode="External" /><Relationship Id="rId16" Type="http://schemas.openxmlformats.org/officeDocument/2006/relationships/hyperlink" Target="https://podminky.urs.cz/item/CS_URS_2022_01/174111101" TargetMode="External" /><Relationship Id="rId17" Type="http://schemas.openxmlformats.org/officeDocument/2006/relationships/hyperlink" Target="https://podminky.urs.cz/item/CS_URS_2022_01/174211101" TargetMode="External" /><Relationship Id="rId18" Type="http://schemas.openxmlformats.org/officeDocument/2006/relationships/hyperlink" Target="https://podminky.urs.cz/item/CS_URS_2022_01/181351003" TargetMode="External" /><Relationship Id="rId19" Type="http://schemas.openxmlformats.org/officeDocument/2006/relationships/hyperlink" Target="https://podminky.urs.cz/item/CS_URS_2022_01/181411131" TargetMode="External" /><Relationship Id="rId20" Type="http://schemas.openxmlformats.org/officeDocument/2006/relationships/hyperlink" Target="https://podminky.urs.cz/item/CS_URS_2022_01/181951112" TargetMode="External" /><Relationship Id="rId21" Type="http://schemas.openxmlformats.org/officeDocument/2006/relationships/hyperlink" Target="https://podminky.urs.cz/item/CS_URS_2022_01/451315111" TargetMode="External" /><Relationship Id="rId22" Type="http://schemas.openxmlformats.org/officeDocument/2006/relationships/hyperlink" Target="https://podminky.urs.cz/item/CS_URS_2022_01/564871111" TargetMode="External" /><Relationship Id="rId23" Type="http://schemas.openxmlformats.org/officeDocument/2006/relationships/hyperlink" Target="https://podminky.urs.cz/item/CS_URS_2022_01/573231108" TargetMode="External" /><Relationship Id="rId24" Type="http://schemas.openxmlformats.org/officeDocument/2006/relationships/hyperlink" Target="https://podminky.urs.cz/item/CS_URS_2022_01/596211213" TargetMode="External" /><Relationship Id="rId25" Type="http://schemas.openxmlformats.org/officeDocument/2006/relationships/hyperlink" Target="https://podminky.urs.cz/item/CS_URS_2022_01/596811120" TargetMode="External" /><Relationship Id="rId26" Type="http://schemas.openxmlformats.org/officeDocument/2006/relationships/hyperlink" Target="https://podminky.urs.cz/item/CS_URS_2022_01/599141111" TargetMode="External" /><Relationship Id="rId27" Type="http://schemas.openxmlformats.org/officeDocument/2006/relationships/hyperlink" Target="https://podminky.urs.cz/item/CS_URS_2022_01/899331111" TargetMode="External" /><Relationship Id="rId28" Type="http://schemas.openxmlformats.org/officeDocument/2006/relationships/hyperlink" Target="https://podminky.urs.cz/item/CS_URS_2022_01/899431111" TargetMode="External" /><Relationship Id="rId29" Type="http://schemas.openxmlformats.org/officeDocument/2006/relationships/hyperlink" Target="https://podminky.urs.cz/item/CS_URS_2022_01/916131213" TargetMode="External" /><Relationship Id="rId30" Type="http://schemas.openxmlformats.org/officeDocument/2006/relationships/hyperlink" Target="https://podminky.urs.cz/item/CS_URS_2022_01/916231213" TargetMode="External" /><Relationship Id="rId31" Type="http://schemas.openxmlformats.org/officeDocument/2006/relationships/hyperlink" Target="https://podminky.urs.cz/item/CS_URS_2022_01/916431111" TargetMode="External" /><Relationship Id="rId32" Type="http://schemas.openxmlformats.org/officeDocument/2006/relationships/hyperlink" Target="https://podminky.urs.cz/item/CS_URS_2022_01/919735112" TargetMode="External" /><Relationship Id="rId33" Type="http://schemas.openxmlformats.org/officeDocument/2006/relationships/hyperlink" Target="https://podminky.urs.cz/item/CS_URS_2022_01/979054441" TargetMode="External" /><Relationship Id="rId34" Type="http://schemas.openxmlformats.org/officeDocument/2006/relationships/hyperlink" Target="https://podminky.urs.cz/item/CS_URS_2022_01/979054451" TargetMode="External" /><Relationship Id="rId35" Type="http://schemas.openxmlformats.org/officeDocument/2006/relationships/hyperlink" Target="https://podminky.urs.cz/item/CS_URS_2022_01/981511116" TargetMode="External" /><Relationship Id="rId36" Type="http://schemas.openxmlformats.org/officeDocument/2006/relationships/hyperlink" Target="https://podminky.urs.cz/item/CS_URS_2022_01/997013861" TargetMode="External" /><Relationship Id="rId37" Type="http://schemas.openxmlformats.org/officeDocument/2006/relationships/hyperlink" Target="https://podminky.urs.cz/item/CS_URS_2022_01/997013873" TargetMode="External" /><Relationship Id="rId38" Type="http://schemas.openxmlformats.org/officeDocument/2006/relationships/hyperlink" Target="https://podminky.urs.cz/item/CS_URS_2022_01/997013875" TargetMode="External" /><Relationship Id="rId39" Type="http://schemas.openxmlformats.org/officeDocument/2006/relationships/hyperlink" Target="https://podminky.urs.cz/item/CS_URS_2022_01/997211511" TargetMode="External" /><Relationship Id="rId40" Type="http://schemas.openxmlformats.org/officeDocument/2006/relationships/hyperlink" Target="https://podminky.urs.cz/item/CS_URS_2022_01/997211519" TargetMode="External" /><Relationship Id="rId41" Type="http://schemas.openxmlformats.org/officeDocument/2006/relationships/hyperlink" Target="https://podminky.urs.cz/item/CS_URS_2022_01/998223011" TargetMode="External" /><Relationship Id="rId4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1151100" TargetMode="External" /><Relationship Id="rId2" Type="http://schemas.openxmlformats.org/officeDocument/2006/relationships/hyperlink" Target="https://podminky.urs.cz/item/CS_URS_2022_01/162251101" TargetMode="External" /><Relationship Id="rId3" Type="http://schemas.openxmlformats.org/officeDocument/2006/relationships/hyperlink" Target="https://podminky.urs.cz/item/CS_URS_2022_01/171151111" TargetMode="External" /><Relationship Id="rId4" Type="http://schemas.openxmlformats.org/officeDocument/2006/relationships/hyperlink" Target="https://podminky.urs.cz/item/CS_URS_2022_01/171201231" TargetMode="External" /><Relationship Id="rId5" Type="http://schemas.openxmlformats.org/officeDocument/2006/relationships/hyperlink" Target="https://podminky.urs.cz/item/CS_URS_2022_01/184102115" TargetMode="External" /><Relationship Id="rId6" Type="http://schemas.openxmlformats.org/officeDocument/2006/relationships/hyperlink" Target="https://podminky.urs.cz/item/CS_URS_2022_01/184911421" TargetMode="External" /><Relationship Id="rId7" Type="http://schemas.openxmlformats.org/officeDocument/2006/relationships/hyperlink" Target="https://podminky.urs.cz/item/CS_URS_2022_01/185804311" TargetMode="External" /><Relationship Id="rId8" Type="http://schemas.openxmlformats.org/officeDocument/2006/relationships/hyperlink" Target="https://podminky.urs.cz/item/CS_URS_2022_01/185851121" TargetMode="External" /><Relationship Id="rId9" Type="http://schemas.openxmlformats.org/officeDocument/2006/relationships/hyperlink" Target="https://podminky.urs.cz/item/CS_URS_2022_01/997221551" TargetMode="External" /><Relationship Id="rId10" Type="http://schemas.openxmlformats.org/officeDocument/2006/relationships/hyperlink" Target="https://podminky.urs.cz/item/CS_URS_2022_01/997221611" TargetMode="External" /><Relationship Id="rId1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VD14619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Břeclav - ul.nábř. Komenského, komunikace a chodníky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Břeclav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23. 11. 2022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Břeclav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ViaDesigne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ROUND(AG55+AG57+AG59+AG61,2)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ROUND(AS55+AS57+AS59+AS61,2)</f>
        <v>0</v>
      </c>
      <c r="AT54" s="107">
        <f>ROUND(SUM(AV54:AW54),2)</f>
        <v>0</v>
      </c>
      <c r="AU54" s="108">
        <f>ROUND(AU55+AU57+AU59+AU61,5)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ROUND(AZ55+AZ57+AZ59+AZ61,2)</f>
        <v>0</v>
      </c>
      <c r="BA54" s="107">
        <f>ROUND(BA55+BA57+BA59+BA61,2)</f>
        <v>0</v>
      </c>
      <c r="BB54" s="107">
        <f>ROUND(BB55+BB57+BB59+BB61,2)</f>
        <v>0</v>
      </c>
      <c r="BC54" s="107">
        <f>ROUND(BC55+BC57+BC59+BC61,2)</f>
        <v>0</v>
      </c>
      <c r="BD54" s="109">
        <f>ROUND(BD55+BD57+BD59+BD61,2)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ROUND(AS56,2)</f>
        <v>0</v>
      </c>
      <c r="AT55" s="121">
        <f>ROUND(SUM(AV55:AW55),2)</f>
        <v>0</v>
      </c>
      <c r="AU55" s="122">
        <f>ROUND(AU56,5)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ROUND(AZ56,2)</f>
        <v>0</v>
      </c>
      <c r="BA55" s="121">
        <f>ROUND(BA56,2)</f>
        <v>0</v>
      </c>
      <c r="BB55" s="121">
        <f>ROUND(BB56,2)</f>
        <v>0</v>
      </c>
      <c r="BC55" s="121">
        <f>ROUND(BC56,2)</f>
        <v>0</v>
      </c>
      <c r="BD55" s="123">
        <f>ROUND(BD56,2)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23.25" customHeight="1">
      <c r="A56" s="125" t="s">
        <v>82</v>
      </c>
      <c r="B56" s="64"/>
      <c r="C56" s="126"/>
      <c r="D56" s="126"/>
      <c r="E56" s="127" t="s">
        <v>83</v>
      </c>
      <c r="F56" s="127"/>
      <c r="G56" s="127"/>
      <c r="H56" s="127"/>
      <c r="I56" s="127"/>
      <c r="J56" s="126"/>
      <c r="K56" s="127" t="s">
        <v>77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101.2 - Vozovka'!J32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84</v>
      </c>
      <c r="AR56" s="66"/>
      <c r="AS56" s="130">
        <v>0</v>
      </c>
      <c r="AT56" s="131">
        <f>ROUND(SUM(AV56:AW56),2)</f>
        <v>0</v>
      </c>
      <c r="AU56" s="132">
        <f>'SO 101.2 - Vozovka'!P94</f>
        <v>0</v>
      </c>
      <c r="AV56" s="131">
        <f>'SO 101.2 - Vozovka'!J35</f>
        <v>0</v>
      </c>
      <c r="AW56" s="131">
        <f>'SO 101.2 - Vozovka'!J36</f>
        <v>0</v>
      </c>
      <c r="AX56" s="131">
        <f>'SO 101.2 - Vozovka'!J37</f>
        <v>0</v>
      </c>
      <c r="AY56" s="131">
        <f>'SO 101.2 - Vozovka'!J38</f>
        <v>0</v>
      </c>
      <c r="AZ56" s="131">
        <f>'SO 101.2 - Vozovka'!F35</f>
        <v>0</v>
      </c>
      <c r="BA56" s="131">
        <f>'SO 101.2 - Vozovka'!F36</f>
        <v>0</v>
      </c>
      <c r="BB56" s="131">
        <f>'SO 101.2 - Vozovka'!F37</f>
        <v>0</v>
      </c>
      <c r="BC56" s="131">
        <f>'SO 101.2 - Vozovka'!F38</f>
        <v>0</v>
      </c>
      <c r="BD56" s="133">
        <f>'SO 101.2 - Vozovka'!F39</f>
        <v>0</v>
      </c>
      <c r="BE56" s="4"/>
      <c r="BT56" s="134" t="s">
        <v>81</v>
      </c>
      <c r="BV56" s="134" t="s">
        <v>74</v>
      </c>
      <c r="BW56" s="134" t="s">
        <v>85</v>
      </c>
      <c r="BX56" s="134" t="s">
        <v>80</v>
      </c>
      <c r="CL56" s="134" t="s">
        <v>19</v>
      </c>
    </row>
    <row r="57" s="7" customFormat="1" ht="16.5" customHeight="1">
      <c r="A57" s="7"/>
      <c r="B57" s="112"/>
      <c r="C57" s="113"/>
      <c r="D57" s="114" t="s">
        <v>86</v>
      </c>
      <c r="E57" s="114"/>
      <c r="F57" s="114"/>
      <c r="G57" s="114"/>
      <c r="H57" s="114"/>
      <c r="I57" s="115"/>
      <c r="J57" s="114" t="s">
        <v>87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ROUND(AG58,2)</f>
        <v>0</v>
      </c>
      <c r="AH57" s="115"/>
      <c r="AI57" s="115"/>
      <c r="AJ57" s="115"/>
      <c r="AK57" s="115"/>
      <c r="AL57" s="115"/>
      <c r="AM57" s="115"/>
      <c r="AN57" s="117">
        <f>SUM(AG57,AT57)</f>
        <v>0</v>
      </c>
      <c r="AO57" s="115"/>
      <c r="AP57" s="115"/>
      <c r="AQ57" s="118" t="s">
        <v>78</v>
      </c>
      <c r="AR57" s="119"/>
      <c r="AS57" s="120">
        <f>ROUND(AS58,2)</f>
        <v>0</v>
      </c>
      <c r="AT57" s="121">
        <f>ROUND(SUM(AV57:AW57),2)</f>
        <v>0</v>
      </c>
      <c r="AU57" s="122">
        <f>ROUND(AU58,5)</f>
        <v>0</v>
      </c>
      <c r="AV57" s="121">
        <f>ROUND(AZ57*L29,2)</f>
        <v>0</v>
      </c>
      <c r="AW57" s="121">
        <f>ROUND(BA57*L30,2)</f>
        <v>0</v>
      </c>
      <c r="AX57" s="121">
        <f>ROUND(BB57*L29,2)</f>
        <v>0</v>
      </c>
      <c r="AY57" s="121">
        <f>ROUND(BC57*L30,2)</f>
        <v>0</v>
      </c>
      <c r="AZ57" s="121">
        <f>ROUND(AZ58,2)</f>
        <v>0</v>
      </c>
      <c r="BA57" s="121">
        <f>ROUND(BA58,2)</f>
        <v>0</v>
      </c>
      <c r="BB57" s="121">
        <f>ROUND(BB58,2)</f>
        <v>0</v>
      </c>
      <c r="BC57" s="121">
        <f>ROUND(BC58,2)</f>
        <v>0</v>
      </c>
      <c r="BD57" s="123">
        <f>ROUND(BD58,2)</f>
        <v>0</v>
      </c>
      <c r="BE57" s="7"/>
      <c r="BS57" s="124" t="s">
        <v>71</v>
      </c>
      <c r="BT57" s="124" t="s">
        <v>79</v>
      </c>
      <c r="BU57" s="124" t="s">
        <v>73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81</v>
      </c>
    </row>
    <row r="58" s="4" customFormat="1" ht="16.5" customHeight="1">
      <c r="A58" s="125" t="s">
        <v>82</v>
      </c>
      <c r="B58" s="64"/>
      <c r="C58" s="126"/>
      <c r="D58" s="126"/>
      <c r="E58" s="127" t="s">
        <v>86</v>
      </c>
      <c r="F58" s="127"/>
      <c r="G58" s="127"/>
      <c r="H58" s="127"/>
      <c r="I58" s="127"/>
      <c r="J58" s="126"/>
      <c r="K58" s="127" t="s">
        <v>87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'SO 102 - Chodník'!J32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84</v>
      </c>
      <c r="AR58" s="66"/>
      <c r="AS58" s="130">
        <v>0</v>
      </c>
      <c r="AT58" s="131">
        <f>ROUND(SUM(AV58:AW58),2)</f>
        <v>0</v>
      </c>
      <c r="AU58" s="132">
        <f>'SO 102 - Chodník'!P93</f>
        <v>0</v>
      </c>
      <c r="AV58" s="131">
        <f>'SO 102 - Chodník'!J35</f>
        <v>0</v>
      </c>
      <c r="AW58" s="131">
        <f>'SO 102 - Chodník'!J36</f>
        <v>0</v>
      </c>
      <c r="AX58" s="131">
        <f>'SO 102 - Chodník'!J37</f>
        <v>0</v>
      </c>
      <c r="AY58" s="131">
        <f>'SO 102 - Chodník'!J38</f>
        <v>0</v>
      </c>
      <c r="AZ58" s="131">
        <f>'SO 102 - Chodník'!F35</f>
        <v>0</v>
      </c>
      <c r="BA58" s="131">
        <f>'SO 102 - Chodník'!F36</f>
        <v>0</v>
      </c>
      <c r="BB58" s="131">
        <f>'SO 102 - Chodník'!F37</f>
        <v>0</v>
      </c>
      <c r="BC58" s="131">
        <f>'SO 102 - Chodník'!F38</f>
        <v>0</v>
      </c>
      <c r="BD58" s="133">
        <f>'SO 102 - Chodník'!F39</f>
        <v>0</v>
      </c>
      <c r="BE58" s="4"/>
      <c r="BT58" s="134" t="s">
        <v>81</v>
      </c>
      <c r="BV58" s="134" t="s">
        <v>74</v>
      </c>
      <c r="BW58" s="134" t="s">
        <v>89</v>
      </c>
      <c r="BX58" s="134" t="s">
        <v>88</v>
      </c>
      <c r="CL58" s="134" t="s">
        <v>19</v>
      </c>
    </row>
    <row r="59" s="7" customFormat="1" ht="16.5" customHeight="1">
      <c r="A59" s="7"/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91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ROUND(AG60,2)</f>
        <v>0</v>
      </c>
      <c r="AH59" s="115"/>
      <c r="AI59" s="115"/>
      <c r="AJ59" s="115"/>
      <c r="AK59" s="115"/>
      <c r="AL59" s="115"/>
      <c r="AM59" s="115"/>
      <c r="AN59" s="117">
        <f>SUM(AG59,AT59)</f>
        <v>0</v>
      </c>
      <c r="AO59" s="115"/>
      <c r="AP59" s="115"/>
      <c r="AQ59" s="118" t="s">
        <v>78</v>
      </c>
      <c r="AR59" s="119"/>
      <c r="AS59" s="120">
        <f>ROUND(AS60,2)</f>
        <v>0</v>
      </c>
      <c r="AT59" s="121">
        <f>ROUND(SUM(AV59:AW59),2)</f>
        <v>0</v>
      </c>
      <c r="AU59" s="122">
        <f>ROUND(AU60,5)</f>
        <v>0</v>
      </c>
      <c r="AV59" s="121">
        <f>ROUND(AZ59*L29,2)</f>
        <v>0</v>
      </c>
      <c r="AW59" s="121">
        <f>ROUND(BA59*L30,2)</f>
        <v>0</v>
      </c>
      <c r="AX59" s="121">
        <f>ROUND(BB59*L29,2)</f>
        <v>0</v>
      </c>
      <c r="AY59" s="121">
        <f>ROUND(BC59*L30,2)</f>
        <v>0</v>
      </c>
      <c r="AZ59" s="121">
        <f>ROUND(AZ60,2)</f>
        <v>0</v>
      </c>
      <c r="BA59" s="121">
        <f>ROUND(BA60,2)</f>
        <v>0</v>
      </c>
      <c r="BB59" s="121">
        <f>ROUND(BB60,2)</f>
        <v>0</v>
      </c>
      <c r="BC59" s="121">
        <f>ROUND(BC60,2)</f>
        <v>0</v>
      </c>
      <c r="BD59" s="123">
        <f>ROUND(BD60,2)</f>
        <v>0</v>
      </c>
      <c r="BE59" s="7"/>
      <c r="BS59" s="124" t="s">
        <v>71</v>
      </c>
      <c r="BT59" s="124" t="s">
        <v>79</v>
      </c>
      <c r="BU59" s="124" t="s">
        <v>73</v>
      </c>
      <c r="BV59" s="124" t="s">
        <v>74</v>
      </c>
      <c r="BW59" s="124" t="s">
        <v>92</v>
      </c>
      <c r="BX59" s="124" t="s">
        <v>5</v>
      </c>
      <c r="CL59" s="124" t="s">
        <v>19</v>
      </c>
      <c r="CM59" s="124" t="s">
        <v>81</v>
      </c>
    </row>
    <row r="60" s="4" customFormat="1" ht="16.5" customHeight="1">
      <c r="A60" s="125" t="s">
        <v>82</v>
      </c>
      <c r="B60" s="64"/>
      <c r="C60" s="126"/>
      <c r="D60" s="126"/>
      <c r="E60" s="127" t="s">
        <v>90</v>
      </c>
      <c r="F60" s="127"/>
      <c r="G60" s="127"/>
      <c r="H60" s="127"/>
      <c r="I60" s="127"/>
      <c r="J60" s="126"/>
      <c r="K60" s="127" t="s">
        <v>91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 801 - Úprava zeleně'!J32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84</v>
      </c>
      <c r="AR60" s="66"/>
      <c r="AS60" s="130">
        <v>0</v>
      </c>
      <c r="AT60" s="131">
        <f>ROUND(SUM(AV60:AW60),2)</f>
        <v>0</v>
      </c>
      <c r="AU60" s="132">
        <f>'SO 801 - Úprava zeleně'!P89</f>
        <v>0</v>
      </c>
      <c r="AV60" s="131">
        <f>'SO 801 - Úprava zeleně'!J35</f>
        <v>0</v>
      </c>
      <c r="AW60" s="131">
        <f>'SO 801 - Úprava zeleně'!J36</f>
        <v>0</v>
      </c>
      <c r="AX60" s="131">
        <f>'SO 801 - Úprava zeleně'!J37</f>
        <v>0</v>
      </c>
      <c r="AY60" s="131">
        <f>'SO 801 - Úprava zeleně'!J38</f>
        <v>0</v>
      </c>
      <c r="AZ60" s="131">
        <f>'SO 801 - Úprava zeleně'!F35</f>
        <v>0</v>
      </c>
      <c r="BA60" s="131">
        <f>'SO 801 - Úprava zeleně'!F36</f>
        <v>0</v>
      </c>
      <c r="BB60" s="131">
        <f>'SO 801 - Úprava zeleně'!F37</f>
        <v>0</v>
      </c>
      <c r="BC60" s="131">
        <f>'SO 801 - Úprava zeleně'!F38</f>
        <v>0</v>
      </c>
      <c r="BD60" s="133">
        <f>'SO 801 - Úprava zeleně'!F39</f>
        <v>0</v>
      </c>
      <c r="BE60" s="4"/>
      <c r="BT60" s="134" t="s">
        <v>81</v>
      </c>
      <c r="BV60" s="134" t="s">
        <v>74</v>
      </c>
      <c r="BW60" s="134" t="s">
        <v>93</v>
      </c>
      <c r="BX60" s="134" t="s">
        <v>92</v>
      </c>
      <c r="CL60" s="134" t="s">
        <v>19</v>
      </c>
    </row>
    <row r="61" s="7" customFormat="1" ht="16.5" customHeight="1">
      <c r="A61" s="7"/>
      <c r="B61" s="112"/>
      <c r="C61" s="113"/>
      <c r="D61" s="114" t="s">
        <v>94</v>
      </c>
      <c r="E61" s="114"/>
      <c r="F61" s="114"/>
      <c r="G61" s="114"/>
      <c r="H61" s="114"/>
      <c r="I61" s="115"/>
      <c r="J61" s="114" t="s">
        <v>95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ROUND(AG62,2)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78</v>
      </c>
      <c r="AR61" s="119"/>
      <c r="AS61" s="120">
        <f>ROUND(AS62,2)</f>
        <v>0</v>
      </c>
      <c r="AT61" s="121">
        <f>ROUND(SUM(AV61:AW61),2)</f>
        <v>0</v>
      </c>
      <c r="AU61" s="122">
        <f>ROUND(AU62,5)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ROUND(AZ62,2)</f>
        <v>0</v>
      </c>
      <c r="BA61" s="121">
        <f>ROUND(BA62,2)</f>
        <v>0</v>
      </c>
      <c r="BB61" s="121">
        <f>ROUND(BB62,2)</f>
        <v>0</v>
      </c>
      <c r="BC61" s="121">
        <f>ROUND(BC62,2)</f>
        <v>0</v>
      </c>
      <c r="BD61" s="123">
        <f>ROUND(BD62,2)</f>
        <v>0</v>
      </c>
      <c r="BE61" s="7"/>
      <c r="BS61" s="124" t="s">
        <v>71</v>
      </c>
      <c r="BT61" s="124" t="s">
        <v>79</v>
      </c>
      <c r="BU61" s="124" t="s">
        <v>73</v>
      </c>
      <c r="BV61" s="124" t="s">
        <v>74</v>
      </c>
      <c r="BW61" s="124" t="s">
        <v>96</v>
      </c>
      <c r="BX61" s="124" t="s">
        <v>5</v>
      </c>
      <c r="CL61" s="124" t="s">
        <v>19</v>
      </c>
      <c r="CM61" s="124" t="s">
        <v>81</v>
      </c>
    </row>
    <row r="62" s="4" customFormat="1" ht="16.5" customHeight="1">
      <c r="A62" s="125" t="s">
        <v>82</v>
      </c>
      <c r="B62" s="64"/>
      <c r="C62" s="126"/>
      <c r="D62" s="126"/>
      <c r="E62" s="127" t="s">
        <v>94</v>
      </c>
      <c r="F62" s="127"/>
      <c r="G62" s="127"/>
      <c r="H62" s="127"/>
      <c r="I62" s="127"/>
      <c r="J62" s="126"/>
      <c r="K62" s="127" t="s">
        <v>95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'VRN - Vedlejší rozpočtové...'!J32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84</v>
      </c>
      <c r="AR62" s="66"/>
      <c r="AS62" s="135">
        <v>0</v>
      </c>
      <c r="AT62" s="136">
        <f>ROUND(SUM(AV62:AW62),2)</f>
        <v>0</v>
      </c>
      <c r="AU62" s="137">
        <f>'VRN - Vedlejší rozpočtové...'!P89</f>
        <v>0</v>
      </c>
      <c r="AV62" s="136">
        <f>'VRN - Vedlejší rozpočtové...'!J35</f>
        <v>0</v>
      </c>
      <c r="AW62" s="136">
        <f>'VRN - Vedlejší rozpočtové...'!J36</f>
        <v>0</v>
      </c>
      <c r="AX62" s="136">
        <f>'VRN - Vedlejší rozpočtové...'!J37</f>
        <v>0</v>
      </c>
      <c r="AY62" s="136">
        <f>'VRN - Vedlejší rozpočtové...'!J38</f>
        <v>0</v>
      </c>
      <c r="AZ62" s="136">
        <f>'VRN - Vedlejší rozpočtové...'!F35</f>
        <v>0</v>
      </c>
      <c r="BA62" s="136">
        <f>'VRN - Vedlejší rozpočtové...'!F36</f>
        <v>0</v>
      </c>
      <c r="BB62" s="136">
        <f>'VRN - Vedlejší rozpočtové...'!F37</f>
        <v>0</v>
      </c>
      <c r="BC62" s="136">
        <f>'VRN - Vedlejší rozpočtové...'!F38</f>
        <v>0</v>
      </c>
      <c r="BD62" s="138">
        <f>'VRN - Vedlejší rozpočtové...'!F39</f>
        <v>0</v>
      </c>
      <c r="BE62" s="4"/>
      <c r="BT62" s="134" t="s">
        <v>81</v>
      </c>
      <c r="BV62" s="134" t="s">
        <v>74</v>
      </c>
      <c r="BW62" s="134" t="s">
        <v>97</v>
      </c>
      <c r="BX62" s="134" t="s">
        <v>96</v>
      </c>
      <c r="CL62" s="134" t="s">
        <v>19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</sheetData>
  <sheetProtection sheet="1" formatColumns="0" formatRows="0" objects="1" scenarios="1" spinCount="100000" saltValue="Yxdvz0XJWoDJQFIj310gUZQ36W5eAT9Iif7A9Uwzzad5MqlzYBW+W4SJ0dn62bXYvUSwL+KotGI38D9ahGmwgA==" hashValue="b7wZOJQPFMjyLEsoHMkFU4ljgn/CKqYxLmGL6buwOyG7RvraV3EgzN8smCzWSIVwlakhwkv6oNtxmlSK+YJ5xA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01.2 - Vozovka'!C2" display="/"/>
    <hyperlink ref="A58" location="'SO 102 - Chodník'!C2" display="/"/>
    <hyperlink ref="A60" location="'SO 801 - Úprava zeleně'!C2" display="/"/>
    <hyperlink ref="A62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Břeclav - ul.nábř. Komenského, komunikace a chodníky</v>
      </c>
      <c r="F7" s="143"/>
      <c r="G7" s="143"/>
      <c r="H7" s="143"/>
      <c r="L7" s="21"/>
    </row>
    <row r="8" s="1" customFormat="1" ht="12" customHeight="1">
      <c r="B8" s="21"/>
      <c r="D8" s="143" t="s">
        <v>99</v>
      </c>
      <c r="L8" s="21"/>
    </row>
    <row r="9" s="2" customFormat="1" ht="16.5" customHeight="1">
      <c r="A9" s="39"/>
      <c r="B9" s="45"/>
      <c r="C9" s="39"/>
      <c r="D9" s="39"/>
      <c r="E9" s="144" t="s">
        <v>100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101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ROUND((SUM(BE94:BE565)),  2)</f>
        <v>0</v>
      </c>
      <c r="G35" s="39"/>
      <c r="H35" s="39"/>
      <c r="I35" s="158">
        <v>0.20999999999999999</v>
      </c>
      <c r="J35" s="157">
        <f>ROUND(((SUM(BE94:BE565))*I35),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ROUND((SUM(BF94:BF565)),  2)</f>
        <v>0</v>
      </c>
      <c r="G36" s="39"/>
      <c r="H36" s="39"/>
      <c r="I36" s="158">
        <v>0.14999999999999999</v>
      </c>
      <c r="J36" s="157">
        <f>ROUND(((SUM(BF94:BF565))*I36),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ROUND((SUM(BG94:BG565)),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ROUND((SUM(BH94:BH565)),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ROUND((SUM(BI94:BI565)),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Břeclav - ul.nábř. Komenského, komunikace a chodníky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101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101.2 - Vozovka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Břeclav</v>
      </c>
      <c r="G56" s="41"/>
      <c r="H56" s="41"/>
      <c r="I56" s="33" t="s">
        <v>23</v>
      </c>
      <c r="J56" s="73" t="str">
        <f>IF(J14="","",J14)</f>
        <v>23. 11. 2022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Břeclav</v>
      </c>
      <c r="G58" s="41"/>
      <c r="H58" s="41"/>
      <c r="I58" s="33" t="s">
        <v>31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104</v>
      </c>
      <c r="D61" s="172"/>
      <c r="E61" s="172"/>
      <c r="F61" s="172"/>
      <c r="G61" s="172"/>
      <c r="H61" s="172"/>
      <c r="I61" s="172"/>
      <c r="J61" s="173" t="s">
        <v>105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106</v>
      </c>
    </row>
    <row r="64" s="9" customFormat="1" ht="24.96" customHeight="1">
      <c r="A64" s="9"/>
      <c r="B64" s="175"/>
      <c r="C64" s="176"/>
      <c r="D64" s="177" t="s">
        <v>107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108</v>
      </c>
      <c r="E65" s="183"/>
      <c r="F65" s="183"/>
      <c r="G65" s="183"/>
      <c r="H65" s="183"/>
      <c r="I65" s="183"/>
      <c r="J65" s="184">
        <f>J96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109</v>
      </c>
      <c r="E66" s="183"/>
      <c r="F66" s="183"/>
      <c r="G66" s="183"/>
      <c r="H66" s="183"/>
      <c r="I66" s="183"/>
      <c r="J66" s="184">
        <f>J238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110</v>
      </c>
      <c r="E67" s="183"/>
      <c r="F67" s="183"/>
      <c r="G67" s="183"/>
      <c r="H67" s="183"/>
      <c r="I67" s="183"/>
      <c r="J67" s="184">
        <f>J259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111</v>
      </c>
      <c r="E68" s="183"/>
      <c r="F68" s="183"/>
      <c r="G68" s="183"/>
      <c r="H68" s="183"/>
      <c r="I68" s="183"/>
      <c r="J68" s="184">
        <f>J270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112</v>
      </c>
      <c r="E69" s="183"/>
      <c r="F69" s="183"/>
      <c r="G69" s="183"/>
      <c r="H69" s="183"/>
      <c r="I69" s="183"/>
      <c r="J69" s="184">
        <f>J322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113</v>
      </c>
      <c r="E70" s="183"/>
      <c r="F70" s="183"/>
      <c r="G70" s="183"/>
      <c r="H70" s="183"/>
      <c r="I70" s="183"/>
      <c r="J70" s="184">
        <f>J372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114</v>
      </c>
      <c r="E71" s="183"/>
      <c r="F71" s="183"/>
      <c r="G71" s="183"/>
      <c r="H71" s="183"/>
      <c r="I71" s="183"/>
      <c r="J71" s="184">
        <f>J516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115</v>
      </c>
      <c r="E72" s="183"/>
      <c r="F72" s="183"/>
      <c r="G72" s="183"/>
      <c r="H72" s="183"/>
      <c r="I72" s="183"/>
      <c r="J72" s="184">
        <f>J561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0" t="str">
        <f>E7</f>
        <v>Břeclav - ul.nábř. Komenského, komunikace a chodníky</v>
      </c>
      <c r="F82" s="33"/>
      <c r="G82" s="33"/>
      <c r="H82" s="33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99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70" t="s">
        <v>100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101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SO 101.2 - Vozovka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F14</f>
        <v>Břeclav</v>
      </c>
      <c r="G88" s="41"/>
      <c r="H88" s="41"/>
      <c r="I88" s="33" t="s">
        <v>23</v>
      </c>
      <c r="J88" s="73" t="str">
        <f>IF(J14="","",J14)</f>
        <v>23. 11. 2022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E17</f>
        <v>město Břeclav</v>
      </c>
      <c r="G90" s="41"/>
      <c r="H90" s="41"/>
      <c r="I90" s="33" t="s">
        <v>31</v>
      </c>
      <c r="J90" s="37" t="str">
        <f>E23</f>
        <v>ViaDesigne s.r.o.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IF(E20="","",E20)</f>
        <v>Vyplň údaj</v>
      </c>
      <c r="G91" s="41"/>
      <c r="H91" s="41"/>
      <c r="I91" s="33" t="s">
        <v>34</v>
      </c>
      <c r="J91" s="37" t="str">
        <f>E26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6"/>
      <c r="B93" s="187"/>
      <c r="C93" s="188" t="s">
        <v>117</v>
      </c>
      <c r="D93" s="189" t="s">
        <v>57</v>
      </c>
      <c r="E93" s="189" t="s">
        <v>53</v>
      </c>
      <c r="F93" s="189" t="s">
        <v>54</v>
      </c>
      <c r="G93" s="189" t="s">
        <v>118</v>
      </c>
      <c r="H93" s="189" t="s">
        <v>119</v>
      </c>
      <c r="I93" s="189" t="s">
        <v>120</v>
      </c>
      <c r="J93" s="189" t="s">
        <v>105</v>
      </c>
      <c r="K93" s="190" t="s">
        <v>121</v>
      </c>
      <c r="L93" s="191"/>
      <c r="M93" s="93" t="s">
        <v>19</v>
      </c>
      <c r="N93" s="94" t="s">
        <v>42</v>
      </c>
      <c r="O93" s="94" t="s">
        <v>122</v>
      </c>
      <c r="P93" s="94" t="s">
        <v>123</v>
      </c>
      <c r="Q93" s="94" t="s">
        <v>124</v>
      </c>
      <c r="R93" s="94" t="s">
        <v>125</v>
      </c>
      <c r="S93" s="94" t="s">
        <v>126</v>
      </c>
      <c r="T93" s="95" t="s">
        <v>127</v>
      </c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</row>
    <row r="94" s="2" customFormat="1" ht="22.8" customHeight="1">
      <c r="A94" s="39"/>
      <c r="B94" s="40"/>
      <c r="C94" s="100" t="s">
        <v>128</v>
      </c>
      <c r="D94" s="41"/>
      <c r="E94" s="41"/>
      <c r="F94" s="41"/>
      <c r="G94" s="41"/>
      <c r="H94" s="41"/>
      <c r="I94" s="41"/>
      <c r="J94" s="192">
        <f>BK94</f>
        <v>0</v>
      </c>
      <c r="K94" s="41"/>
      <c r="L94" s="45"/>
      <c r="M94" s="96"/>
      <c r="N94" s="193"/>
      <c r="O94" s="97"/>
      <c r="P94" s="194">
        <f>P95</f>
        <v>0</v>
      </c>
      <c r="Q94" s="97"/>
      <c r="R94" s="194">
        <f>R95</f>
        <v>1461.1698900199999</v>
      </c>
      <c r="S94" s="97"/>
      <c r="T94" s="195">
        <f>T95</f>
        <v>3015.0025000000005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106</v>
      </c>
      <c r="BK94" s="196">
        <f>BK95</f>
        <v>0</v>
      </c>
    </row>
    <row r="95" s="12" customFormat="1" ht="25.92" customHeight="1">
      <c r="A95" s="12"/>
      <c r="B95" s="197"/>
      <c r="C95" s="198"/>
      <c r="D95" s="199" t="s">
        <v>71</v>
      </c>
      <c r="E95" s="200" t="s">
        <v>129</v>
      </c>
      <c r="F95" s="200" t="s">
        <v>130</v>
      </c>
      <c r="G95" s="198"/>
      <c r="H95" s="198"/>
      <c r="I95" s="201"/>
      <c r="J95" s="202">
        <f>BK95</f>
        <v>0</v>
      </c>
      <c r="K95" s="198"/>
      <c r="L95" s="203"/>
      <c r="M95" s="204"/>
      <c r="N95" s="205"/>
      <c r="O95" s="205"/>
      <c r="P95" s="206">
        <f>P96+P238+P259+P270+P322+P372+P516+P561</f>
        <v>0</v>
      </c>
      <c r="Q95" s="205"/>
      <c r="R95" s="206">
        <f>R96+R238+R259+R270+R322+R372+R516+R561</f>
        <v>1461.1698900199999</v>
      </c>
      <c r="S95" s="205"/>
      <c r="T95" s="207">
        <f>T96+T238+T259+T270+T322+T372+T516+T561</f>
        <v>3015.0025000000005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79</v>
      </c>
      <c r="AT95" s="209" t="s">
        <v>71</v>
      </c>
      <c r="AU95" s="209" t="s">
        <v>72</v>
      </c>
      <c r="AY95" s="208" t="s">
        <v>131</v>
      </c>
      <c r="BK95" s="210">
        <f>BK96+BK238+BK259+BK270+BK322+BK372+BK516+BK561</f>
        <v>0</v>
      </c>
    </row>
    <row r="96" s="12" customFormat="1" ht="22.8" customHeight="1">
      <c r="A96" s="12"/>
      <c r="B96" s="197"/>
      <c r="C96" s="198"/>
      <c r="D96" s="199" t="s">
        <v>71</v>
      </c>
      <c r="E96" s="211" t="s">
        <v>79</v>
      </c>
      <c r="F96" s="211" t="s">
        <v>132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SUM(P97:P237)</f>
        <v>0</v>
      </c>
      <c r="Q96" s="205"/>
      <c r="R96" s="206">
        <f>SUM(R97:R237)</f>
        <v>682.57567999999992</v>
      </c>
      <c r="S96" s="205"/>
      <c r="T96" s="207">
        <f>SUM(T97:T237)</f>
        <v>2964.5545000000006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79</v>
      </c>
      <c r="AT96" s="209" t="s">
        <v>71</v>
      </c>
      <c r="AU96" s="209" t="s">
        <v>79</v>
      </c>
      <c r="AY96" s="208" t="s">
        <v>131</v>
      </c>
      <c r="BK96" s="210">
        <f>SUM(BK97:BK237)</f>
        <v>0</v>
      </c>
    </row>
    <row r="97" s="2" customFormat="1" ht="16.5" customHeight="1">
      <c r="A97" s="39"/>
      <c r="B97" s="40"/>
      <c r="C97" s="213" t="s">
        <v>79</v>
      </c>
      <c r="D97" s="213" t="s">
        <v>133</v>
      </c>
      <c r="E97" s="214" t="s">
        <v>134</v>
      </c>
      <c r="F97" s="215" t="s">
        <v>135</v>
      </c>
      <c r="G97" s="216" t="s">
        <v>136</v>
      </c>
      <c r="H97" s="217">
        <v>16</v>
      </c>
      <c r="I97" s="218"/>
      <c r="J97" s="219">
        <f>ROUND(I97*H97,2)</f>
        <v>0</v>
      </c>
      <c r="K97" s="215" t="s">
        <v>137</v>
      </c>
      <c r="L97" s="45"/>
      <c r="M97" s="220" t="s">
        <v>19</v>
      </c>
      <c r="N97" s="221" t="s">
        <v>43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0.26000000000000001</v>
      </c>
      <c r="T97" s="223">
        <f>S97*H97</f>
        <v>4.1600000000000001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138</v>
      </c>
      <c r="AT97" s="224" t="s">
        <v>133</v>
      </c>
      <c r="AU97" s="224" t="s">
        <v>81</v>
      </c>
      <c r="AY97" s="18" t="s">
        <v>131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79</v>
      </c>
      <c r="BK97" s="225">
        <f>ROUND(I97*H97,2)</f>
        <v>0</v>
      </c>
      <c r="BL97" s="18" t="s">
        <v>138</v>
      </c>
      <c r="BM97" s="224" t="s">
        <v>139</v>
      </c>
    </row>
    <row r="98" s="2" customFormat="1">
      <c r="A98" s="39"/>
      <c r="B98" s="40"/>
      <c r="C98" s="41"/>
      <c r="D98" s="226" t="s">
        <v>140</v>
      </c>
      <c r="E98" s="41"/>
      <c r="F98" s="227" t="s">
        <v>141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81</v>
      </c>
    </row>
    <row r="99" s="2" customFormat="1">
      <c r="A99" s="39"/>
      <c r="B99" s="40"/>
      <c r="C99" s="41"/>
      <c r="D99" s="231" t="s">
        <v>142</v>
      </c>
      <c r="E99" s="41"/>
      <c r="F99" s="232" t="s">
        <v>143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142</v>
      </c>
      <c r="AU99" s="18" t="s">
        <v>81</v>
      </c>
    </row>
    <row r="100" s="2" customFormat="1">
      <c r="A100" s="39"/>
      <c r="B100" s="40"/>
      <c r="C100" s="41"/>
      <c r="D100" s="226" t="s">
        <v>144</v>
      </c>
      <c r="E100" s="41"/>
      <c r="F100" s="233" t="s">
        <v>145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144</v>
      </c>
      <c r="AU100" s="18" t="s">
        <v>81</v>
      </c>
    </row>
    <row r="101" s="13" customFormat="1">
      <c r="A101" s="13"/>
      <c r="B101" s="234"/>
      <c r="C101" s="235"/>
      <c r="D101" s="226" t="s">
        <v>146</v>
      </c>
      <c r="E101" s="236" t="s">
        <v>19</v>
      </c>
      <c r="F101" s="237" t="s">
        <v>147</v>
      </c>
      <c r="G101" s="235"/>
      <c r="H101" s="238">
        <v>16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146</v>
      </c>
      <c r="AU101" s="244" t="s">
        <v>81</v>
      </c>
      <c r="AV101" s="13" t="s">
        <v>81</v>
      </c>
      <c r="AW101" s="13" t="s">
        <v>33</v>
      </c>
      <c r="AX101" s="13" t="s">
        <v>79</v>
      </c>
      <c r="AY101" s="244" t="s">
        <v>131</v>
      </c>
    </row>
    <row r="102" s="2" customFormat="1" ht="16.5" customHeight="1">
      <c r="A102" s="39"/>
      <c r="B102" s="40"/>
      <c r="C102" s="213" t="s">
        <v>81</v>
      </c>
      <c r="D102" s="213" t="s">
        <v>133</v>
      </c>
      <c r="E102" s="214" t="s">
        <v>148</v>
      </c>
      <c r="F102" s="215" t="s">
        <v>149</v>
      </c>
      <c r="G102" s="216" t="s">
        <v>136</v>
      </c>
      <c r="H102" s="217">
        <v>6.4000000000000004</v>
      </c>
      <c r="I102" s="218"/>
      <c r="J102" s="219">
        <f>ROUND(I102*H102,2)</f>
        <v>0</v>
      </c>
      <c r="K102" s="215" t="s">
        <v>137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0.32000000000000001</v>
      </c>
      <c r="T102" s="223">
        <f>S102*H102</f>
        <v>2.048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138</v>
      </c>
      <c r="AT102" s="224" t="s">
        <v>133</v>
      </c>
      <c r="AU102" s="224" t="s">
        <v>81</v>
      </c>
      <c r="AY102" s="18" t="s">
        <v>131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138</v>
      </c>
      <c r="BM102" s="224" t="s">
        <v>150</v>
      </c>
    </row>
    <row r="103" s="2" customFormat="1">
      <c r="A103" s="39"/>
      <c r="B103" s="40"/>
      <c r="C103" s="41"/>
      <c r="D103" s="226" t="s">
        <v>140</v>
      </c>
      <c r="E103" s="41"/>
      <c r="F103" s="227" t="s">
        <v>151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140</v>
      </c>
      <c r="AU103" s="18" t="s">
        <v>81</v>
      </c>
    </row>
    <row r="104" s="2" customFormat="1">
      <c r="A104" s="39"/>
      <c r="B104" s="40"/>
      <c r="C104" s="41"/>
      <c r="D104" s="231" t="s">
        <v>142</v>
      </c>
      <c r="E104" s="41"/>
      <c r="F104" s="232" t="s">
        <v>152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142</v>
      </c>
      <c r="AU104" s="18" t="s">
        <v>81</v>
      </c>
    </row>
    <row r="105" s="2" customFormat="1">
      <c r="A105" s="39"/>
      <c r="B105" s="40"/>
      <c r="C105" s="41"/>
      <c r="D105" s="226" t="s">
        <v>144</v>
      </c>
      <c r="E105" s="41"/>
      <c r="F105" s="233" t="s">
        <v>153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144</v>
      </c>
      <c r="AU105" s="18" t="s">
        <v>81</v>
      </c>
    </row>
    <row r="106" s="13" customFormat="1">
      <c r="A106" s="13"/>
      <c r="B106" s="234"/>
      <c r="C106" s="235"/>
      <c r="D106" s="226" t="s">
        <v>146</v>
      </c>
      <c r="E106" s="236" t="s">
        <v>19</v>
      </c>
      <c r="F106" s="237" t="s">
        <v>154</v>
      </c>
      <c r="G106" s="235"/>
      <c r="H106" s="238">
        <v>3.2000000000000002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146</v>
      </c>
      <c r="AU106" s="244" t="s">
        <v>81</v>
      </c>
      <c r="AV106" s="13" t="s">
        <v>81</v>
      </c>
      <c r="AW106" s="13" t="s">
        <v>33</v>
      </c>
      <c r="AX106" s="13" t="s">
        <v>72</v>
      </c>
      <c r="AY106" s="244" t="s">
        <v>131</v>
      </c>
    </row>
    <row r="107" s="13" customFormat="1">
      <c r="A107" s="13"/>
      <c r="B107" s="234"/>
      <c r="C107" s="235"/>
      <c r="D107" s="226" t="s">
        <v>146</v>
      </c>
      <c r="E107" s="236" t="s">
        <v>19</v>
      </c>
      <c r="F107" s="237" t="s">
        <v>155</v>
      </c>
      <c r="G107" s="235"/>
      <c r="H107" s="238">
        <v>3.2000000000000002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146</v>
      </c>
      <c r="AU107" s="244" t="s">
        <v>81</v>
      </c>
      <c r="AV107" s="13" t="s">
        <v>81</v>
      </c>
      <c r="AW107" s="13" t="s">
        <v>33</v>
      </c>
      <c r="AX107" s="13" t="s">
        <v>72</v>
      </c>
      <c r="AY107" s="244" t="s">
        <v>131</v>
      </c>
    </row>
    <row r="108" s="14" customFormat="1">
      <c r="A108" s="14"/>
      <c r="B108" s="245"/>
      <c r="C108" s="246"/>
      <c r="D108" s="226" t="s">
        <v>146</v>
      </c>
      <c r="E108" s="247" t="s">
        <v>19</v>
      </c>
      <c r="F108" s="248" t="s">
        <v>156</v>
      </c>
      <c r="G108" s="246"/>
      <c r="H108" s="249">
        <v>6.4000000000000004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146</v>
      </c>
      <c r="AU108" s="255" t="s">
        <v>81</v>
      </c>
      <c r="AV108" s="14" t="s">
        <v>138</v>
      </c>
      <c r="AW108" s="14" t="s">
        <v>33</v>
      </c>
      <c r="AX108" s="14" t="s">
        <v>79</v>
      </c>
      <c r="AY108" s="255" t="s">
        <v>131</v>
      </c>
    </row>
    <row r="109" s="2" customFormat="1" ht="16.5" customHeight="1">
      <c r="A109" s="39"/>
      <c r="B109" s="40"/>
      <c r="C109" s="213" t="s">
        <v>157</v>
      </c>
      <c r="D109" s="213" t="s">
        <v>133</v>
      </c>
      <c r="E109" s="214" t="s">
        <v>158</v>
      </c>
      <c r="F109" s="215" t="s">
        <v>159</v>
      </c>
      <c r="G109" s="216" t="s">
        <v>136</v>
      </c>
      <c r="H109" s="217">
        <v>5607.5</v>
      </c>
      <c r="I109" s="218"/>
      <c r="J109" s="219">
        <f>ROUND(I109*H109,2)</f>
        <v>0</v>
      </c>
      <c r="K109" s="215" t="s">
        <v>137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0.44</v>
      </c>
      <c r="T109" s="223">
        <f>S109*H109</f>
        <v>2467.3000000000002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138</v>
      </c>
      <c r="AT109" s="224" t="s">
        <v>133</v>
      </c>
      <c r="AU109" s="224" t="s">
        <v>81</v>
      </c>
      <c r="AY109" s="18" t="s">
        <v>131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138</v>
      </c>
      <c r="BM109" s="224" t="s">
        <v>160</v>
      </c>
    </row>
    <row r="110" s="2" customFormat="1">
      <c r="A110" s="39"/>
      <c r="B110" s="40"/>
      <c r="C110" s="41"/>
      <c r="D110" s="226" t="s">
        <v>140</v>
      </c>
      <c r="E110" s="41"/>
      <c r="F110" s="227" t="s">
        <v>161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81</v>
      </c>
    </row>
    <row r="111" s="2" customFormat="1">
      <c r="A111" s="39"/>
      <c r="B111" s="40"/>
      <c r="C111" s="41"/>
      <c r="D111" s="231" t="s">
        <v>142</v>
      </c>
      <c r="E111" s="41"/>
      <c r="F111" s="232" t="s">
        <v>162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142</v>
      </c>
      <c r="AU111" s="18" t="s">
        <v>81</v>
      </c>
    </row>
    <row r="112" s="2" customFormat="1">
      <c r="A112" s="39"/>
      <c r="B112" s="40"/>
      <c r="C112" s="41"/>
      <c r="D112" s="226" t="s">
        <v>144</v>
      </c>
      <c r="E112" s="41"/>
      <c r="F112" s="233" t="s">
        <v>163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144</v>
      </c>
      <c r="AU112" s="18" t="s">
        <v>81</v>
      </c>
    </row>
    <row r="113" s="13" customFormat="1">
      <c r="A113" s="13"/>
      <c r="B113" s="234"/>
      <c r="C113" s="235"/>
      <c r="D113" s="226" t="s">
        <v>146</v>
      </c>
      <c r="E113" s="236" t="s">
        <v>19</v>
      </c>
      <c r="F113" s="237" t="s">
        <v>164</v>
      </c>
      <c r="G113" s="235"/>
      <c r="H113" s="238">
        <v>5607.5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146</v>
      </c>
      <c r="AU113" s="244" t="s">
        <v>81</v>
      </c>
      <c r="AV113" s="13" t="s">
        <v>81</v>
      </c>
      <c r="AW113" s="13" t="s">
        <v>33</v>
      </c>
      <c r="AX113" s="13" t="s">
        <v>79</v>
      </c>
      <c r="AY113" s="244" t="s">
        <v>131</v>
      </c>
    </row>
    <row r="114" s="2" customFormat="1" ht="16.5" customHeight="1">
      <c r="A114" s="39"/>
      <c r="B114" s="40"/>
      <c r="C114" s="213" t="s">
        <v>138</v>
      </c>
      <c r="D114" s="213" t="s">
        <v>133</v>
      </c>
      <c r="E114" s="214" t="s">
        <v>165</v>
      </c>
      <c r="F114" s="215" t="s">
        <v>166</v>
      </c>
      <c r="G114" s="216" t="s">
        <v>136</v>
      </c>
      <c r="H114" s="217">
        <v>11</v>
      </c>
      <c r="I114" s="218"/>
      <c r="J114" s="219">
        <f>ROUND(I114*H114,2)</f>
        <v>0</v>
      </c>
      <c r="K114" s="215" t="s">
        <v>137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0.17000000000000001</v>
      </c>
      <c r="T114" s="223">
        <f>S114*H114</f>
        <v>1.8700000000000001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138</v>
      </c>
      <c r="AT114" s="224" t="s">
        <v>133</v>
      </c>
      <c r="AU114" s="224" t="s">
        <v>81</v>
      </c>
      <c r="AY114" s="18" t="s">
        <v>131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138</v>
      </c>
      <c r="BM114" s="224" t="s">
        <v>167</v>
      </c>
    </row>
    <row r="115" s="2" customFormat="1">
      <c r="A115" s="39"/>
      <c r="B115" s="40"/>
      <c r="C115" s="41"/>
      <c r="D115" s="226" t="s">
        <v>140</v>
      </c>
      <c r="E115" s="41"/>
      <c r="F115" s="227" t="s">
        <v>168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140</v>
      </c>
      <c r="AU115" s="18" t="s">
        <v>81</v>
      </c>
    </row>
    <row r="116" s="2" customFormat="1">
      <c r="A116" s="39"/>
      <c r="B116" s="40"/>
      <c r="C116" s="41"/>
      <c r="D116" s="231" t="s">
        <v>142</v>
      </c>
      <c r="E116" s="41"/>
      <c r="F116" s="232" t="s">
        <v>169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142</v>
      </c>
      <c r="AU116" s="18" t="s">
        <v>81</v>
      </c>
    </row>
    <row r="117" s="2" customFormat="1">
      <c r="A117" s="39"/>
      <c r="B117" s="40"/>
      <c r="C117" s="41"/>
      <c r="D117" s="226" t="s">
        <v>144</v>
      </c>
      <c r="E117" s="41"/>
      <c r="F117" s="233" t="s">
        <v>163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144</v>
      </c>
      <c r="AU117" s="18" t="s">
        <v>81</v>
      </c>
    </row>
    <row r="118" s="13" customFormat="1">
      <c r="A118" s="13"/>
      <c r="B118" s="234"/>
      <c r="C118" s="235"/>
      <c r="D118" s="226" t="s">
        <v>146</v>
      </c>
      <c r="E118" s="236" t="s">
        <v>19</v>
      </c>
      <c r="F118" s="237" t="s">
        <v>170</v>
      </c>
      <c r="G118" s="235"/>
      <c r="H118" s="238">
        <v>11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146</v>
      </c>
      <c r="AU118" s="244" t="s">
        <v>81</v>
      </c>
      <c r="AV118" s="13" t="s">
        <v>81</v>
      </c>
      <c r="AW118" s="13" t="s">
        <v>33</v>
      </c>
      <c r="AX118" s="13" t="s">
        <v>79</v>
      </c>
      <c r="AY118" s="244" t="s">
        <v>131</v>
      </c>
    </row>
    <row r="119" s="2" customFormat="1" ht="16.5" customHeight="1">
      <c r="A119" s="39"/>
      <c r="B119" s="40"/>
      <c r="C119" s="213" t="s">
        <v>171</v>
      </c>
      <c r="D119" s="213" t="s">
        <v>133</v>
      </c>
      <c r="E119" s="214" t="s">
        <v>172</v>
      </c>
      <c r="F119" s="215" t="s">
        <v>173</v>
      </c>
      <c r="G119" s="216" t="s">
        <v>136</v>
      </c>
      <c r="H119" s="217">
        <v>43</v>
      </c>
      <c r="I119" s="218"/>
      <c r="J119" s="219">
        <f>ROUND(I119*H119,2)</f>
        <v>0</v>
      </c>
      <c r="K119" s="215" t="s">
        <v>137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0.28999999999999998</v>
      </c>
      <c r="T119" s="223">
        <f>S119*H119</f>
        <v>12.469999999999999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138</v>
      </c>
      <c r="AT119" s="224" t="s">
        <v>133</v>
      </c>
      <c r="AU119" s="224" t="s">
        <v>81</v>
      </c>
      <c r="AY119" s="18" t="s">
        <v>131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138</v>
      </c>
      <c r="BM119" s="224" t="s">
        <v>174</v>
      </c>
    </row>
    <row r="120" s="2" customFormat="1">
      <c r="A120" s="39"/>
      <c r="B120" s="40"/>
      <c r="C120" s="41"/>
      <c r="D120" s="226" t="s">
        <v>140</v>
      </c>
      <c r="E120" s="41"/>
      <c r="F120" s="227" t="s">
        <v>175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140</v>
      </c>
      <c r="AU120" s="18" t="s">
        <v>81</v>
      </c>
    </row>
    <row r="121" s="2" customFormat="1">
      <c r="A121" s="39"/>
      <c r="B121" s="40"/>
      <c r="C121" s="41"/>
      <c r="D121" s="231" t="s">
        <v>142</v>
      </c>
      <c r="E121" s="41"/>
      <c r="F121" s="232" t="s">
        <v>176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142</v>
      </c>
      <c r="AU121" s="18" t="s">
        <v>81</v>
      </c>
    </row>
    <row r="122" s="2" customFormat="1">
      <c r="A122" s="39"/>
      <c r="B122" s="40"/>
      <c r="C122" s="41"/>
      <c r="D122" s="226" t="s">
        <v>144</v>
      </c>
      <c r="E122" s="41"/>
      <c r="F122" s="233" t="s">
        <v>163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144</v>
      </c>
      <c r="AU122" s="18" t="s">
        <v>81</v>
      </c>
    </row>
    <row r="123" s="13" customFormat="1">
      <c r="A123" s="13"/>
      <c r="B123" s="234"/>
      <c r="C123" s="235"/>
      <c r="D123" s="226" t="s">
        <v>146</v>
      </c>
      <c r="E123" s="236" t="s">
        <v>19</v>
      </c>
      <c r="F123" s="237" t="s">
        <v>177</v>
      </c>
      <c r="G123" s="235"/>
      <c r="H123" s="238">
        <v>43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146</v>
      </c>
      <c r="AU123" s="244" t="s">
        <v>81</v>
      </c>
      <c r="AV123" s="13" t="s">
        <v>81</v>
      </c>
      <c r="AW123" s="13" t="s">
        <v>33</v>
      </c>
      <c r="AX123" s="13" t="s">
        <v>79</v>
      </c>
      <c r="AY123" s="244" t="s">
        <v>131</v>
      </c>
    </row>
    <row r="124" s="2" customFormat="1" ht="16.5" customHeight="1">
      <c r="A124" s="39"/>
      <c r="B124" s="40"/>
      <c r="C124" s="213" t="s">
        <v>178</v>
      </c>
      <c r="D124" s="213" t="s">
        <v>133</v>
      </c>
      <c r="E124" s="214" t="s">
        <v>179</v>
      </c>
      <c r="F124" s="215" t="s">
        <v>180</v>
      </c>
      <c r="G124" s="216" t="s">
        <v>136</v>
      </c>
      <c r="H124" s="217">
        <v>43</v>
      </c>
      <c r="I124" s="218"/>
      <c r="J124" s="219">
        <f>ROUND(I124*H124,2)</f>
        <v>0</v>
      </c>
      <c r="K124" s="215" t="s">
        <v>137</v>
      </c>
      <c r="L124" s="45"/>
      <c r="M124" s="220" t="s">
        <v>19</v>
      </c>
      <c r="N124" s="221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0.23999999999999999</v>
      </c>
      <c r="T124" s="223">
        <f>S124*H124</f>
        <v>10.32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138</v>
      </c>
      <c r="AT124" s="224" t="s">
        <v>133</v>
      </c>
      <c r="AU124" s="224" t="s">
        <v>81</v>
      </c>
      <c r="AY124" s="18" t="s">
        <v>131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138</v>
      </c>
      <c r="BM124" s="224" t="s">
        <v>181</v>
      </c>
    </row>
    <row r="125" s="2" customFormat="1">
      <c r="A125" s="39"/>
      <c r="B125" s="40"/>
      <c r="C125" s="41"/>
      <c r="D125" s="226" t="s">
        <v>140</v>
      </c>
      <c r="E125" s="41"/>
      <c r="F125" s="227" t="s">
        <v>182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140</v>
      </c>
      <c r="AU125" s="18" t="s">
        <v>81</v>
      </c>
    </row>
    <row r="126" s="2" customFormat="1">
      <c r="A126" s="39"/>
      <c r="B126" s="40"/>
      <c r="C126" s="41"/>
      <c r="D126" s="231" t="s">
        <v>142</v>
      </c>
      <c r="E126" s="41"/>
      <c r="F126" s="232" t="s">
        <v>183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142</v>
      </c>
      <c r="AU126" s="18" t="s">
        <v>81</v>
      </c>
    </row>
    <row r="127" s="2" customFormat="1">
      <c r="A127" s="39"/>
      <c r="B127" s="40"/>
      <c r="C127" s="41"/>
      <c r="D127" s="226" t="s">
        <v>144</v>
      </c>
      <c r="E127" s="41"/>
      <c r="F127" s="233" t="s">
        <v>163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144</v>
      </c>
      <c r="AU127" s="18" t="s">
        <v>81</v>
      </c>
    </row>
    <row r="128" s="13" customFormat="1">
      <c r="A128" s="13"/>
      <c r="B128" s="234"/>
      <c r="C128" s="235"/>
      <c r="D128" s="226" t="s">
        <v>146</v>
      </c>
      <c r="E128" s="236" t="s">
        <v>19</v>
      </c>
      <c r="F128" s="237" t="s">
        <v>184</v>
      </c>
      <c r="G128" s="235"/>
      <c r="H128" s="238">
        <v>43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146</v>
      </c>
      <c r="AU128" s="244" t="s">
        <v>81</v>
      </c>
      <c r="AV128" s="13" t="s">
        <v>81</v>
      </c>
      <c r="AW128" s="13" t="s">
        <v>33</v>
      </c>
      <c r="AX128" s="13" t="s">
        <v>79</v>
      </c>
      <c r="AY128" s="244" t="s">
        <v>131</v>
      </c>
    </row>
    <row r="129" s="2" customFormat="1" ht="16.5" customHeight="1">
      <c r="A129" s="39"/>
      <c r="B129" s="40"/>
      <c r="C129" s="213" t="s">
        <v>185</v>
      </c>
      <c r="D129" s="213" t="s">
        <v>133</v>
      </c>
      <c r="E129" s="214" t="s">
        <v>186</v>
      </c>
      <c r="F129" s="215" t="s">
        <v>187</v>
      </c>
      <c r="G129" s="216" t="s">
        <v>136</v>
      </c>
      <c r="H129" s="217">
        <v>43</v>
      </c>
      <c r="I129" s="218"/>
      <c r="J129" s="219">
        <f>ROUND(I129*H129,2)</f>
        <v>0</v>
      </c>
      <c r="K129" s="215" t="s">
        <v>137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0.098000000000000004</v>
      </c>
      <c r="T129" s="223">
        <f>S129*H129</f>
        <v>4.2140000000000004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138</v>
      </c>
      <c r="AT129" s="224" t="s">
        <v>133</v>
      </c>
      <c r="AU129" s="224" t="s">
        <v>81</v>
      </c>
      <c r="AY129" s="18" t="s">
        <v>131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79</v>
      </c>
      <c r="BK129" s="225">
        <f>ROUND(I129*H129,2)</f>
        <v>0</v>
      </c>
      <c r="BL129" s="18" t="s">
        <v>138</v>
      </c>
      <c r="BM129" s="224" t="s">
        <v>188</v>
      </c>
    </row>
    <row r="130" s="2" customFormat="1">
      <c r="A130" s="39"/>
      <c r="B130" s="40"/>
      <c r="C130" s="41"/>
      <c r="D130" s="226" t="s">
        <v>140</v>
      </c>
      <c r="E130" s="41"/>
      <c r="F130" s="227" t="s">
        <v>189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140</v>
      </c>
      <c r="AU130" s="18" t="s">
        <v>81</v>
      </c>
    </row>
    <row r="131" s="2" customFormat="1">
      <c r="A131" s="39"/>
      <c r="B131" s="40"/>
      <c r="C131" s="41"/>
      <c r="D131" s="231" t="s">
        <v>142</v>
      </c>
      <c r="E131" s="41"/>
      <c r="F131" s="232" t="s">
        <v>190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142</v>
      </c>
      <c r="AU131" s="18" t="s">
        <v>81</v>
      </c>
    </row>
    <row r="132" s="2" customFormat="1">
      <c r="A132" s="39"/>
      <c r="B132" s="40"/>
      <c r="C132" s="41"/>
      <c r="D132" s="226" t="s">
        <v>144</v>
      </c>
      <c r="E132" s="41"/>
      <c r="F132" s="233" t="s">
        <v>163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144</v>
      </c>
      <c r="AU132" s="18" t="s">
        <v>81</v>
      </c>
    </row>
    <row r="133" s="13" customFormat="1">
      <c r="A133" s="13"/>
      <c r="B133" s="234"/>
      <c r="C133" s="235"/>
      <c r="D133" s="226" t="s">
        <v>146</v>
      </c>
      <c r="E133" s="236" t="s">
        <v>19</v>
      </c>
      <c r="F133" s="237" t="s">
        <v>191</v>
      </c>
      <c r="G133" s="235"/>
      <c r="H133" s="238">
        <v>43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146</v>
      </c>
      <c r="AU133" s="244" t="s">
        <v>81</v>
      </c>
      <c r="AV133" s="13" t="s">
        <v>81</v>
      </c>
      <c r="AW133" s="13" t="s">
        <v>33</v>
      </c>
      <c r="AX133" s="13" t="s">
        <v>79</v>
      </c>
      <c r="AY133" s="244" t="s">
        <v>131</v>
      </c>
    </row>
    <row r="134" s="2" customFormat="1" ht="16.5" customHeight="1">
      <c r="A134" s="39"/>
      <c r="B134" s="40"/>
      <c r="C134" s="213" t="s">
        <v>192</v>
      </c>
      <c r="D134" s="213" t="s">
        <v>133</v>
      </c>
      <c r="E134" s="214" t="s">
        <v>193</v>
      </c>
      <c r="F134" s="215" t="s">
        <v>194</v>
      </c>
      <c r="G134" s="216" t="s">
        <v>195</v>
      </c>
      <c r="H134" s="217">
        <v>2254.5</v>
      </c>
      <c r="I134" s="218"/>
      <c r="J134" s="219">
        <f>ROUND(I134*H134,2)</f>
        <v>0</v>
      </c>
      <c r="K134" s="215" t="s">
        <v>137</v>
      </c>
      <c r="L134" s="45"/>
      <c r="M134" s="220" t="s">
        <v>19</v>
      </c>
      <c r="N134" s="221" t="s">
        <v>43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0.20499999999999999</v>
      </c>
      <c r="T134" s="223">
        <f>S134*H134</f>
        <v>462.17249999999996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138</v>
      </c>
      <c r="AT134" s="224" t="s">
        <v>133</v>
      </c>
      <c r="AU134" s="224" t="s">
        <v>81</v>
      </c>
      <c r="AY134" s="18" t="s">
        <v>131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138</v>
      </c>
      <c r="BM134" s="224" t="s">
        <v>196</v>
      </c>
    </row>
    <row r="135" s="2" customFormat="1">
      <c r="A135" s="39"/>
      <c r="B135" s="40"/>
      <c r="C135" s="41"/>
      <c r="D135" s="226" t="s">
        <v>140</v>
      </c>
      <c r="E135" s="41"/>
      <c r="F135" s="227" t="s">
        <v>197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140</v>
      </c>
      <c r="AU135" s="18" t="s">
        <v>81</v>
      </c>
    </row>
    <row r="136" s="2" customFormat="1">
      <c r="A136" s="39"/>
      <c r="B136" s="40"/>
      <c r="C136" s="41"/>
      <c r="D136" s="231" t="s">
        <v>142</v>
      </c>
      <c r="E136" s="41"/>
      <c r="F136" s="232" t="s">
        <v>198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142</v>
      </c>
      <c r="AU136" s="18" t="s">
        <v>81</v>
      </c>
    </row>
    <row r="137" s="2" customFormat="1">
      <c r="A137" s="39"/>
      <c r="B137" s="40"/>
      <c r="C137" s="41"/>
      <c r="D137" s="226" t="s">
        <v>144</v>
      </c>
      <c r="E137" s="41"/>
      <c r="F137" s="233" t="s">
        <v>199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144</v>
      </c>
      <c r="AU137" s="18" t="s">
        <v>81</v>
      </c>
    </row>
    <row r="138" s="13" customFormat="1">
      <c r="A138" s="13"/>
      <c r="B138" s="234"/>
      <c r="C138" s="235"/>
      <c r="D138" s="226" t="s">
        <v>146</v>
      </c>
      <c r="E138" s="236" t="s">
        <v>19</v>
      </c>
      <c r="F138" s="237" t="s">
        <v>200</v>
      </c>
      <c r="G138" s="235"/>
      <c r="H138" s="238">
        <v>606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146</v>
      </c>
      <c r="AU138" s="244" t="s">
        <v>81</v>
      </c>
      <c r="AV138" s="13" t="s">
        <v>81</v>
      </c>
      <c r="AW138" s="13" t="s">
        <v>33</v>
      </c>
      <c r="AX138" s="13" t="s">
        <v>72</v>
      </c>
      <c r="AY138" s="244" t="s">
        <v>131</v>
      </c>
    </row>
    <row r="139" s="13" customFormat="1">
      <c r="A139" s="13"/>
      <c r="B139" s="234"/>
      <c r="C139" s="235"/>
      <c r="D139" s="226" t="s">
        <v>146</v>
      </c>
      <c r="E139" s="236" t="s">
        <v>19</v>
      </c>
      <c r="F139" s="237" t="s">
        <v>201</v>
      </c>
      <c r="G139" s="235"/>
      <c r="H139" s="238">
        <v>1648.5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146</v>
      </c>
      <c r="AU139" s="244" t="s">
        <v>81</v>
      </c>
      <c r="AV139" s="13" t="s">
        <v>81</v>
      </c>
      <c r="AW139" s="13" t="s">
        <v>33</v>
      </c>
      <c r="AX139" s="13" t="s">
        <v>72</v>
      </c>
      <c r="AY139" s="244" t="s">
        <v>131</v>
      </c>
    </row>
    <row r="140" s="14" customFormat="1">
      <c r="A140" s="14"/>
      <c r="B140" s="245"/>
      <c r="C140" s="246"/>
      <c r="D140" s="226" t="s">
        <v>146</v>
      </c>
      <c r="E140" s="247" t="s">
        <v>19</v>
      </c>
      <c r="F140" s="248" t="s">
        <v>156</v>
      </c>
      <c r="G140" s="246"/>
      <c r="H140" s="249">
        <v>2254.5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146</v>
      </c>
      <c r="AU140" s="255" t="s">
        <v>81</v>
      </c>
      <c r="AV140" s="14" t="s">
        <v>138</v>
      </c>
      <c r="AW140" s="14" t="s">
        <v>33</v>
      </c>
      <c r="AX140" s="14" t="s">
        <v>79</v>
      </c>
      <c r="AY140" s="255" t="s">
        <v>131</v>
      </c>
    </row>
    <row r="141" s="2" customFormat="1" ht="21.75" customHeight="1">
      <c r="A141" s="39"/>
      <c r="B141" s="40"/>
      <c r="C141" s="213" t="s">
        <v>202</v>
      </c>
      <c r="D141" s="213" t="s">
        <v>133</v>
      </c>
      <c r="E141" s="214" t="s">
        <v>203</v>
      </c>
      <c r="F141" s="215" t="s">
        <v>204</v>
      </c>
      <c r="G141" s="216" t="s">
        <v>205</v>
      </c>
      <c r="H141" s="217">
        <v>1714.0999999999999</v>
      </c>
      <c r="I141" s="218"/>
      <c r="J141" s="219">
        <f>ROUND(I141*H141,2)</f>
        <v>0</v>
      </c>
      <c r="K141" s="215" t="s">
        <v>137</v>
      </c>
      <c r="L141" s="45"/>
      <c r="M141" s="220" t="s">
        <v>19</v>
      </c>
      <c r="N141" s="221" t="s">
        <v>43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138</v>
      </c>
      <c r="AT141" s="224" t="s">
        <v>133</v>
      </c>
      <c r="AU141" s="224" t="s">
        <v>81</v>
      </c>
      <c r="AY141" s="18" t="s">
        <v>131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79</v>
      </c>
      <c r="BK141" s="225">
        <f>ROUND(I141*H141,2)</f>
        <v>0</v>
      </c>
      <c r="BL141" s="18" t="s">
        <v>138</v>
      </c>
      <c r="BM141" s="224" t="s">
        <v>206</v>
      </c>
    </row>
    <row r="142" s="2" customFormat="1">
      <c r="A142" s="39"/>
      <c r="B142" s="40"/>
      <c r="C142" s="41"/>
      <c r="D142" s="226" t="s">
        <v>140</v>
      </c>
      <c r="E142" s="41"/>
      <c r="F142" s="227" t="s">
        <v>207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140</v>
      </c>
      <c r="AU142" s="18" t="s">
        <v>81</v>
      </c>
    </row>
    <row r="143" s="2" customFormat="1">
      <c r="A143" s="39"/>
      <c r="B143" s="40"/>
      <c r="C143" s="41"/>
      <c r="D143" s="231" t="s">
        <v>142</v>
      </c>
      <c r="E143" s="41"/>
      <c r="F143" s="232" t="s">
        <v>208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142</v>
      </c>
      <c r="AU143" s="18" t="s">
        <v>81</v>
      </c>
    </row>
    <row r="144" s="2" customFormat="1">
      <c r="A144" s="39"/>
      <c r="B144" s="40"/>
      <c r="C144" s="41"/>
      <c r="D144" s="226" t="s">
        <v>144</v>
      </c>
      <c r="E144" s="41"/>
      <c r="F144" s="233" t="s">
        <v>209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144</v>
      </c>
      <c r="AU144" s="18" t="s">
        <v>81</v>
      </c>
    </row>
    <row r="145" s="13" customFormat="1">
      <c r="A145" s="13"/>
      <c r="B145" s="234"/>
      <c r="C145" s="235"/>
      <c r="D145" s="226" t="s">
        <v>146</v>
      </c>
      <c r="E145" s="236" t="s">
        <v>19</v>
      </c>
      <c r="F145" s="237" t="s">
        <v>210</v>
      </c>
      <c r="G145" s="235"/>
      <c r="H145" s="238">
        <v>1693.6500000000001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146</v>
      </c>
      <c r="AU145" s="244" t="s">
        <v>81</v>
      </c>
      <c r="AV145" s="13" t="s">
        <v>81</v>
      </c>
      <c r="AW145" s="13" t="s">
        <v>33</v>
      </c>
      <c r="AX145" s="13" t="s">
        <v>72</v>
      </c>
      <c r="AY145" s="244" t="s">
        <v>131</v>
      </c>
    </row>
    <row r="146" s="13" customFormat="1">
      <c r="A146" s="13"/>
      <c r="B146" s="234"/>
      <c r="C146" s="235"/>
      <c r="D146" s="226" t="s">
        <v>146</v>
      </c>
      <c r="E146" s="236" t="s">
        <v>19</v>
      </c>
      <c r="F146" s="237" t="s">
        <v>211</v>
      </c>
      <c r="G146" s="235"/>
      <c r="H146" s="238">
        <v>10.75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146</v>
      </c>
      <c r="AU146" s="244" t="s">
        <v>81</v>
      </c>
      <c r="AV146" s="13" t="s">
        <v>81</v>
      </c>
      <c r="AW146" s="13" t="s">
        <v>33</v>
      </c>
      <c r="AX146" s="13" t="s">
        <v>72</v>
      </c>
      <c r="AY146" s="244" t="s">
        <v>131</v>
      </c>
    </row>
    <row r="147" s="13" customFormat="1">
      <c r="A147" s="13"/>
      <c r="B147" s="234"/>
      <c r="C147" s="235"/>
      <c r="D147" s="226" t="s">
        <v>146</v>
      </c>
      <c r="E147" s="236" t="s">
        <v>19</v>
      </c>
      <c r="F147" s="237" t="s">
        <v>212</v>
      </c>
      <c r="G147" s="235"/>
      <c r="H147" s="238">
        <v>9.6999999999999993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146</v>
      </c>
      <c r="AU147" s="244" t="s">
        <v>81</v>
      </c>
      <c r="AV147" s="13" t="s">
        <v>81</v>
      </c>
      <c r="AW147" s="13" t="s">
        <v>33</v>
      </c>
      <c r="AX147" s="13" t="s">
        <v>72</v>
      </c>
      <c r="AY147" s="244" t="s">
        <v>131</v>
      </c>
    </row>
    <row r="148" s="14" customFormat="1">
      <c r="A148" s="14"/>
      <c r="B148" s="245"/>
      <c r="C148" s="246"/>
      <c r="D148" s="226" t="s">
        <v>146</v>
      </c>
      <c r="E148" s="247" t="s">
        <v>19</v>
      </c>
      <c r="F148" s="248" t="s">
        <v>156</v>
      </c>
      <c r="G148" s="246"/>
      <c r="H148" s="249">
        <v>1714.0999999999999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146</v>
      </c>
      <c r="AU148" s="255" t="s">
        <v>81</v>
      </c>
      <c r="AV148" s="14" t="s">
        <v>138</v>
      </c>
      <c r="AW148" s="14" t="s">
        <v>33</v>
      </c>
      <c r="AX148" s="14" t="s">
        <v>79</v>
      </c>
      <c r="AY148" s="255" t="s">
        <v>131</v>
      </c>
    </row>
    <row r="149" s="2" customFormat="1" ht="16.5" customHeight="1">
      <c r="A149" s="39"/>
      <c r="B149" s="40"/>
      <c r="C149" s="213" t="s">
        <v>213</v>
      </c>
      <c r="D149" s="213" t="s">
        <v>133</v>
      </c>
      <c r="E149" s="214" t="s">
        <v>214</v>
      </c>
      <c r="F149" s="215" t="s">
        <v>215</v>
      </c>
      <c r="G149" s="216" t="s">
        <v>205</v>
      </c>
      <c r="H149" s="217">
        <v>188.02500000000001</v>
      </c>
      <c r="I149" s="218"/>
      <c r="J149" s="219">
        <f>ROUND(I149*H149,2)</f>
        <v>0</v>
      </c>
      <c r="K149" s="215" t="s">
        <v>137</v>
      </c>
      <c r="L149" s="45"/>
      <c r="M149" s="220" t="s">
        <v>19</v>
      </c>
      <c r="N149" s="221" t="s">
        <v>43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138</v>
      </c>
      <c r="AT149" s="224" t="s">
        <v>133</v>
      </c>
      <c r="AU149" s="224" t="s">
        <v>81</v>
      </c>
      <c r="AY149" s="18" t="s">
        <v>131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79</v>
      </c>
      <c r="BK149" s="225">
        <f>ROUND(I149*H149,2)</f>
        <v>0</v>
      </c>
      <c r="BL149" s="18" t="s">
        <v>138</v>
      </c>
      <c r="BM149" s="224" t="s">
        <v>216</v>
      </c>
    </row>
    <row r="150" s="2" customFormat="1">
      <c r="A150" s="39"/>
      <c r="B150" s="40"/>
      <c r="C150" s="41"/>
      <c r="D150" s="226" t="s">
        <v>140</v>
      </c>
      <c r="E150" s="41"/>
      <c r="F150" s="227" t="s">
        <v>217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140</v>
      </c>
      <c r="AU150" s="18" t="s">
        <v>81</v>
      </c>
    </row>
    <row r="151" s="2" customFormat="1">
      <c r="A151" s="39"/>
      <c r="B151" s="40"/>
      <c r="C151" s="41"/>
      <c r="D151" s="231" t="s">
        <v>142</v>
      </c>
      <c r="E151" s="41"/>
      <c r="F151" s="232" t="s">
        <v>218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142</v>
      </c>
      <c r="AU151" s="18" t="s">
        <v>81</v>
      </c>
    </row>
    <row r="152" s="2" customFormat="1">
      <c r="A152" s="39"/>
      <c r="B152" s="40"/>
      <c r="C152" s="41"/>
      <c r="D152" s="226" t="s">
        <v>144</v>
      </c>
      <c r="E152" s="41"/>
      <c r="F152" s="233" t="s">
        <v>219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144</v>
      </c>
      <c r="AU152" s="18" t="s">
        <v>81</v>
      </c>
    </row>
    <row r="153" s="13" customFormat="1">
      <c r="A153" s="13"/>
      <c r="B153" s="234"/>
      <c r="C153" s="235"/>
      <c r="D153" s="226" t="s">
        <v>146</v>
      </c>
      <c r="E153" s="236" t="s">
        <v>19</v>
      </c>
      <c r="F153" s="237" t="s">
        <v>220</v>
      </c>
      <c r="G153" s="235"/>
      <c r="H153" s="238">
        <v>37.049999999999997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146</v>
      </c>
      <c r="AU153" s="244" t="s">
        <v>81</v>
      </c>
      <c r="AV153" s="13" t="s">
        <v>81</v>
      </c>
      <c r="AW153" s="13" t="s">
        <v>33</v>
      </c>
      <c r="AX153" s="13" t="s">
        <v>72</v>
      </c>
      <c r="AY153" s="244" t="s">
        <v>131</v>
      </c>
    </row>
    <row r="154" s="13" customFormat="1">
      <c r="A154" s="13"/>
      <c r="B154" s="234"/>
      <c r="C154" s="235"/>
      <c r="D154" s="226" t="s">
        <v>146</v>
      </c>
      <c r="E154" s="236" t="s">
        <v>19</v>
      </c>
      <c r="F154" s="237" t="s">
        <v>221</v>
      </c>
      <c r="G154" s="235"/>
      <c r="H154" s="238">
        <v>5.8499999999999996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146</v>
      </c>
      <c r="AU154" s="244" t="s">
        <v>81</v>
      </c>
      <c r="AV154" s="13" t="s">
        <v>81</v>
      </c>
      <c r="AW154" s="13" t="s">
        <v>33</v>
      </c>
      <c r="AX154" s="13" t="s">
        <v>72</v>
      </c>
      <c r="AY154" s="244" t="s">
        <v>131</v>
      </c>
    </row>
    <row r="155" s="13" customFormat="1">
      <c r="A155" s="13"/>
      <c r="B155" s="234"/>
      <c r="C155" s="235"/>
      <c r="D155" s="226" t="s">
        <v>146</v>
      </c>
      <c r="E155" s="236" t="s">
        <v>19</v>
      </c>
      <c r="F155" s="237" t="s">
        <v>222</v>
      </c>
      <c r="G155" s="235"/>
      <c r="H155" s="238">
        <v>145.125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146</v>
      </c>
      <c r="AU155" s="244" t="s">
        <v>81</v>
      </c>
      <c r="AV155" s="13" t="s">
        <v>81</v>
      </c>
      <c r="AW155" s="13" t="s">
        <v>33</v>
      </c>
      <c r="AX155" s="13" t="s">
        <v>72</v>
      </c>
      <c r="AY155" s="244" t="s">
        <v>131</v>
      </c>
    </row>
    <row r="156" s="14" customFormat="1">
      <c r="A156" s="14"/>
      <c r="B156" s="245"/>
      <c r="C156" s="246"/>
      <c r="D156" s="226" t="s">
        <v>146</v>
      </c>
      <c r="E156" s="247" t="s">
        <v>19</v>
      </c>
      <c r="F156" s="248" t="s">
        <v>156</v>
      </c>
      <c r="G156" s="246"/>
      <c r="H156" s="249">
        <v>188.02500000000001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146</v>
      </c>
      <c r="AU156" s="255" t="s">
        <v>81</v>
      </c>
      <c r="AV156" s="14" t="s">
        <v>138</v>
      </c>
      <c r="AW156" s="14" t="s">
        <v>33</v>
      </c>
      <c r="AX156" s="14" t="s">
        <v>79</v>
      </c>
      <c r="AY156" s="255" t="s">
        <v>131</v>
      </c>
    </row>
    <row r="157" s="2" customFormat="1" ht="21.75" customHeight="1">
      <c r="A157" s="39"/>
      <c r="B157" s="40"/>
      <c r="C157" s="213" t="s">
        <v>223</v>
      </c>
      <c r="D157" s="213" t="s">
        <v>133</v>
      </c>
      <c r="E157" s="214" t="s">
        <v>224</v>
      </c>
      <c r="F157" s="215" t="s">
        <v>225</v>
      </c>
      <c r="G157" s="216" t="s">
        <v>205</v>
      </c>
      <c r="H157" s="217">
        <v>357.25</v>
      </c>
      <c r="I157" s="218"/>
      <c r="J157" s="219">
        <f>ROUND(I157*H157,2)</f>
        <v>0</v>
      </c>
      <c r="K157" s="215" t="s">
        <v>137</v>
      </c>
      <c r="L157" s="45"/>
      <c r="M157" s="220" t="s">
        <v>19</v>
      </c>
      <c r="N157" s="221" t="s">
        <v>43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138</v>
      </c>
      <c r="AT157" s="224" t="s">
        <v>133</v>
      </c>
      <c r="AU157" s="224" t="s">
        <v>81</v>
      </c>
      <c r="AY157" s="18" t="s">
        <v>131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79</v>
      </c>
      <c r="BK157" s="225">
        <f>ROUND(I157*H157,2)</f>
        <v>0</v>
      </c>
      <c r="BL157" s="18" t="s">
        <v>138</v>
      </c>
      <c r="BM157" s="224" t="s">
        <v>226</v>
      </c>
    </row>
    <row r="158" s="2" customFormat="1">
      <c r="A158" s="39"/>
      <c r="B158" s="40"/>
      <c r="C158" s="41"/>
      <c r="D158" s="226" t="s">
        <v>140</v>
      </c>
      <c r="E158" s="41"/>
      <c r="F158" s="227" t="s">
        <v>227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140</v>
      </c>
      <c r="AU158" s="18" t="s">
        <v>81</v>
      </c>
    </row>
    <row r="159" s="2" customFormat="1">
      <c r="A159" s="39"/>
      <c r="B159" s="40"/>
      <c r="C159" s="41"/>
      <c r="D159" s="231" t="s">
        <v>142</v>
      </c>
      <c r="E159" s="41"/>
      <c r="F159" s="232" t="s">
        <v>228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142</v>
      </c>
      <c r="AU159" s="18" t="s">
        <v>81</v>
      </c>
    </row>
    <row r="160" s="2" customFormat="1">
      <c r="A160" s="39"/>
      <c r="B160" s="40"/>
      <c r="C160" s="41"/>
      <c r="D160" s="226" t="s">
        <v>144</v>
      </c>
      <c r="E160" s="41"/>
      <c r="F160" s="233" t="s">
        <v>229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144</v>
      </c>
      <c r="AU160" s="18" t="s">
        <v>81</v>
      </c>
    </row>
    <row r="161" s="13" customFormat="1">
      <c r="A161" s="13"/>
      <c r="B161" s="234"/>
      <c r="C161" s="235"/>
      <c r="D161" s="226" t="s">
        <v>146</v>
      </c>
      <c r="E161" s="236" t="s">
        <v>19</v>
      </c>
      <c r="F161" s="237" t="s">
        <v>230</v>
      </c>
      <c r="G161" s="235"/>
      <c r="H161" s="238">
        <v>182.65000000000001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146</v>
      </c>
      <c r="AU161" s="244" t="s">
        <v>81</v>
      </c>
      <c r="AV161" s="13" t="s">
        <v>81</v>
      </c>
      <c r="AW161" s="13" t="s">
        <v>33</v>
      </c>
      <c r="AX161" s="13" t="s">
        <v>72</v>
      </c>
      <c r="AY161" s="244" t="s">
        <v>131</v>
      </c>
    </row>
    <row r="162" s="13" customFormat="1">
      <c r="A162" s="13"/>
      <c r="B162" s="234"/>
      <c r="C162" s="235"/>
      <c r="D162" s="226" t="s">
        <v>146</v>
      </c>
      <c r="E162" s="236" t="s">
        <v>19</v>
      </c>
      <c r="F162" s="237" t="s">
        <v>231</v>
      </c>
      <c r="G162" s="235"/>
      <c r="H162" s="238">
        <v>174.59999999999999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146</v>
      </c>
      <c r="AU162" s="244" t="s">
        <v>81</v>
      </c>
      <c r="AV162" s="13" t="s">
        <v>81</v>
      </c>
      <c r="AW162" s="13" t="s">
        <v>33</v>
      </c>
      <c r="AX162" s="13" t="s">
        <v>72</v>
      </c>
      <c r="AY162" s="244" t="s">
        <v>131</v>
      </c>
    </row>
    <row r="163" s="14" customFormat="1">
      <c r="A163" s="14"/>
      <c r="B163" s="245"/>
      <c r="C163" s="246"/>
      <c r="D163" s="226" t="s">
        <v>146</v>
      </c>
      <c r="E163" s="247" t="s">
        <v>19</v>
      </c>
      <c r="F163" s="248" t="s">
        <v>156</v>
      </c>
      <c r="G163" s="246"/>
      <c r="H163" s="249">
        <v>357.25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146</v>
      </c>
      <c r="AU163" s="255" t="s">
        <v>81</v>
      </c>
      <c r="AV163" s="14" t="s">
        <v>138</v>
      </c>
      <c r="AW163" s="14" t="s">
        <v>33</v>
      </c>
      <c r="AX163" s="14" t="s">
        <v>79</v>
      </c>
      <c r="AY163" s="255" t="s">
        <v>131</v>
      </c>
    </row>
    <row r="164" s="2" customFormat="1" ht="21.75" customHeight="1">
      <c r="A164" s="39"/>
      <c r="B164" s="40"/>
      <c r="C164" s="213" t="s">
        <v>232</v>
      </c>
      <c r="D164" s="213" t="s">
        <v>133</v>
      </c>
      <c r="E164" s="214" t="s">
        <v>233</v>
      </c>
      <c r="F164" s="215" t="s">
        <v>234</v>
      </c>
      <c r="G164" s="216" t="s">
        <v>205</v>
      </c>
      <c r="H164" s="217">
        <v>2259.375</v>
      </c>
      <c r="I164" s="218"/>
      <c r="J164" s="219">
        <f>ROUND(I164*H164,2)</f>
        <v>0</v>
      </c>
      <c r="K164" s="215" t="s">
        <v>137</v>
      </c>
      <c r="L164" s="45"/>
      <c r="M164" s="220" t="s">
        <v>19</v>
      </c>
      <c r="N164" s="221" t="s">
        <v>43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138</v>
      </c>
      <c r="AT164" s="224" t="s">
        <v>133</v>
      </c>
      <c r="AU164" s="224" t="s">
        <v>81</v>
      </c>
      <c r="AY164" s="18" t="s">
        <v>131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79</v>
      </c>
      <c r="BK164" s="225">
        <f>ROUND(I164*H164,2)</f>
        <v>0</v>
      </c>
      <c r="BL164" s="18" t="s">
        <v>138</v>
      </c>
      <c r="BM164" s="224" t="s">
        <v>235</v>
      </c>
    </row>
    <row r="165" s="2" customFormat="1">
      <c r="A165" s="39"/>
      <c r="B165" s="40"/>
      <c r="C165" s="41"/>
      <c r="D165" s="226" t="s">
        <v>140</v>
      </c>
      <c r="E165" s="41"/>
      <c r="F165" s="227" t="s">
        <v>236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140</v>
      </c>
      <c r="AU165" s="18" t="s">
        <v>81</v>
      </c>
    </row>
    <row r="166" s="2" customFormat="1">
      <c r="A166" s="39"/>
      <c r="B166" s="40"/>
      <c r="C166" s="41"/>
      <c r="D166" s="231" t="s">
        <v>142</v>
      </c>
      <c r="E166" s="41"/>
      <c r="F166" s="232" t="s">
        <v>237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142</v>
      </c>
      <c r="AU166" s="18" t="s">
        <v>81</v>
      </c>
    </row>
    <row r="167" s="2" customFormat="1">
      <c r="A167" s="39"/>
      <c r="B167" s="40"/>
      <c r="C167" s="41"/>
      <c r="D167" s="226" t="s">
        <v>144</v>
      </c>
      <c r="E167" s="41"/>
      <c r="F167" s="233" t="s">
        <v>238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144</v>
      </c>
      <c r="AU167" s="18" t="s">
        <v>81</v>
      </c>
    </row>
    <row r="168" s="15" customFormat="1">
      <c r="A168" s="15"/>
      <c r="B168" s="256"/>
      <c r="C168" s="257"/>
      <c r="D168" s="226" t="s">
        <v>146</v>
      </c>
      <c r="E168" s="258" t="s">
        <v>19</v>
      </c>
      <c r="F168" s="259" t="s">
        <v>239</v>
      </c>
      <c r="G168" s="257"/>
      <c r="H168" s="258" t="s">
        <v>19</v>
      </c>
      <c r="I168" s="260"/>
      <c r="J168" s="257"/>
      <c r="K168" s="257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146</v>
      </c>
      <c r="AU168" s="265" t="s">
        <v>81</v>
      </c>
      <c r="AV168" s="15" t="s">
        <v>79</v>
      </c>
      <c r="AW168" s="15" t="s">
        <v>33</v>
      </c>
      <c r="AX168" s="15" t="s">
        <v>72</v>
      </c>
      <c r="AY168" s="265" t="s">
        <v>131</v>
      </c>
    </row>
    <row r="169" s="13" customFormat="1">
      <c r="A169" s="13"/>
      <c r="B169" s="234"/>
      <c r="C169" s="235"/>
      <c r="D169" s="226" t="s">
        <v>146</v>
      </c>
      <c r="E169" s="236" t="s">
        <v>19</v>
      </c>
      <c r="F169" s="237" t="s">
        <v>240</v>
      </c>
      <c r="G169" s="235"/>
      <c r="H169" s="238">
        <v>2259.375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146</v>
      </c>
      <c r="AU169" s="244" t="s">
        <v>81</v>
      </c>
      <c r="AV169" s="13" t="s">
        <v>81</v>
      </c>
      <c r="AW169" s="13" t="s">
        <v>33</v>
      </c>
      <c r="AX169" s="13" t="s">
        <v>79</v>
      </c>
      <c r="AY169" s="244" t="s">
        <v>131</v>
      </c>
    </row>
    <row r="170" s="2" customFormat="1" ht="24.15" customHeight="1">
      <c r="A170" s="39"/>
      <c r="B170" s="40"/>
      <c r="C170" s="213" t="s">
        <v>241</v>
      </c>
      <c r="D170" s="213" t="s">
        <v>133</v>
      </c>
      <c r="E170" s="214" t="s">
        <v>242</v>
      </c>
      <c r="F170" s="215" t="s">
        <v>243</v>
      </c>
      <c r="G170" s="216" t="s">
        <v>205</v>
      </c>
      <c r="H170" s="217">
        <v>24853.125</v>
      </c>
      <c r="I170" s="218"/>
      <c r="J170" s="219">
        <f>ROUND(I170*H170,2)</f>
        <v>0</v>
      </c>
      <c r="K170" s="215" t="s">
        <v>137</v>
      </c>
      <c r="L170" s="45"/>
      <c r="M170" s="220" t="s">
        <v>19</v>
      </c>
      <c r="N170" s="221" t="s">
        <v>43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138</v>
      </c>
      <c r="AT170" s="224" t="s">
        <v>133</v>
      </c>
      <c r="AU170" s="224" t="s">
        <v>81</v>
      </c>
      <c r="AY170" s="18" t="s">
        <v>131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79</v>
      </c>
      <c r="BK170" s="225">
        <f>ROUND(I170*H170,2)</f>
        <v>0</v>
      </c>
      <c r="BL170" s="18" t="s">
        <v>138</v>
      </c>
      <c r="BM170" s="224" t="s">
        <v>244</v>
      </c>
    </row>
    <row r="171" s="2" customFormat="1">
      <c r="A171" s="39"/>
      <c r="B171" s="40"/>
      <c r="C171" s="41"/>
      <c r="D171" s="226" t="s">
        <v>140</v>
      </c>
      <c r="E171" s="41"/>
      <c r="F171" s="227" t="s">
        <v>245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140</v>
      </c>
      <c r="AU171" s="18" t="s">
        <v>81</v>
      </c>
    </row>
    <row r="172" s="2" customFormat="1">
      <c r="A172" s="39"/>
      <c r="B172" s="40"/>
      <c r="C172" s="41"/>
      <c r="D172" s="231" t="s">
        <v>142</v>
      </c>
      <c r="E172" s="41"/>
      <c r="F172" s="232" t="s">
        <v>246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142</v>
      </c>
      <c r="AU172" s="18" t="s">
        <v>81</v>
      </c>
    </row>
    <row r="173" s="2" customFormat="1">
      <c r="A173" s="39"/>
      <c r="B173" s="40"/>
      <c r="C173" s="41"/>
      <c r="D173" s="226" t="s">
        <v>144</v>
      </c>
      <c r="E173" s="41"/>
      <c r="F173" s="233" t="s">
        <v>238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144</v>
      </c>
      <c r="AU173" s="18" t="s">
        <v>81</v>
      </c>
    </row>
    <row r="174" s="15" customFormat="1">
      <c r="A174" s="15"/>
      <c r="B174" s="256"/>
      <c r="C174" s="257"/>
      <c r="D174" s="226" t="s">
        <v>146</v>
      </c>
      <c r="E174" s="258" t="s">
        <v>19</v>
      </c>
      <c r="F174" s="259" t="s">
        <v>239</v>
      </c>
      <c r="G174" s="257"/>
      <c r="H174" s="258" t="s">
        <v>19</v>
      </c>
      <c r="I174" s="260"/>
      <c r="J174" s="257"/>
      <c r="K174" s="257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146</v>
      </c>
      <c r="AU174" s="265" t="s">
        <v>81</v>
      </c>
      <c r="AV174" s="15" t="s">
        <v>79</v>
      </c>
      <c r="AW174" s="15" t="s">
        <v>33</v>
      </c>
      <c r="AX174" s="15" t="s">
        <v>72</v>
      </c>
      <c r="AY174" s="265" t="s">
        <v>131</v>
      </c>
    </row>
    <row r="175" s="13" customFormat="1">
      <c r="A175" s="13"/>
      <c r="B175" s="234"/>
      <c r="C175" s="235"/>
      <c r="D175" s="226" t="s">
        <v>146</v>
      </c>
      <c r="E175" s="236" t="s">
        <v>19</v>
      </c>
      <c r="F175" s="237" t="s">
        <v>247</v>
      </c>
      <c r="G175" s="235"/>
      <c r="H175" s="238">
        <v>24853.125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146</v>
      </c>
      <c r="AU175" s="244" t="s">
        <v>81</v>
      </c>
      <c r="AV175" s="13" t="s">
        <v>81</v>
      </c>
      <c r="AW175" s="13" t="s">
        <v>33</v>
      </c>
      <c r="AX175" s="13" t="s">
        <v>79</v>
      </c>
      <c r="AY175" s="244" t="s">
        <v>131</v>
      </c>
    </row>
    <row r="176" s="2" customFormat="1" ht="16.5" customHeight="1">
      <c r="A176" s="39"/>
      <c r="B176" s="40"/>
      <c r="C176" s="213" t="s">
        <v>248</v>
      </c>
      <c r="D176" s="213" t="s">
        <v>133</v>
      </c>
      <c r="E176" s="214" t="s">
        <v>249</v>
      </c>
      <c r="F176" s="215" t="s">
        <v>250</v>
      </c>
      <c r="G176" s="216" t="s">
        <v>205</v>
      </c>
      <c r="H176" s="217">
        <v>2259.375</v>
      </c>
      <c r="I176" s="218"/>
      <c r="J176" s="219">
        <f>ROUND(I176*H176,2)</f>
        <v>0</v>
      </c>
      <c r="K176" s="215" t="s">
        <v>137</v>
      </c>
      <c r="L176" s="45"/>
      <c r="M176" s="220" t="s">
        <v>19</v>
      </c>
      <c r="N176" s="221" t="s">
        <v>43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138</v>
      </c>
      <c r="AT176" s="224" t="s">
        <v>133</v>
      </c>
      <c r="AU176" s="224" t="s">
        <v>81</v>
      </c>
      <c r="AY176" s="18" t="s">
        <v>131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79</v>
      </c>
      <c r="BK176" s="225">
        <f>ROUND(I176*H176,2)</f>
        <v>0</v>
      </c>
      <c r="BL176" s="18" t="s">
        <v>138</v>
      </c>
      <c r="BM176" s="224" t="s">
        <v>251</v>
      </c>
    </row>
    <row r="177" s="2" customFormat="1">
      <c r="A177" s="39"/>
      <c r="B177" s="40"/>
      <c r="C177" s="41"/>
      <c r="D177" s="226" t="s">
        <v>140</v>
      </c>
      <c r="E177" s="41"/>
      <c r="F177" s="227" t="s">
        <v>252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140</v>
      </c>
      <c r="AU177" s="18" t="s">
        <v>81</v>
      </c>
    </row>
    <row r="178" s="2" customFormat="1">
      <c r="A178" s="39"/>
      <c r="B178" s="40"/>
      <c r="C178" s="41"/>
      <c r="D178" s="231" t="s">
        <v>142</v>
      </c>
      <c r="E178" s="41"/>
      <c r="F178" s="232" t="s">
        <v>253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142</v>
      </c>
      <c r="AU178" s="18" t="s">
        <v>81</v>
      </c>
    </row>
    <row r="179" s="2" customFormat="1">
      <c r="A179" s="39"/>
      <c r="B179" s="40"/>
      <c r="C179" s="41"/>
      <c r="D179" s="226" t="s">
        <v>144</v>
      </c>
      <c r="E179" s="41"/>
      <c r="F179" s="233" t="s">
        <v>254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144</v>
      </c>
      <c r="AU179" s="18" t="s">
        <v>81</v>
      </c>
    </row>
    <row r="180" s="13" customFormat="1">
      <c r="A180" s="13"/>
      <c r="B180" s="234"/>
      <c r="C180" s="235"/>
      <c r="D180" s="226" t="s">
        <v>146</v>
      </c>
      <c r="E180" s="236" t="s">
        <v>19</v>
      </c>
      <c r="F180" s="237" t="s">
        <v>255</v>
      </c>
      <c r="G180" s="235"/>
      <c r="H180" s="238">
        <v>2259.375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146</v>
      </c>
      <c r="AU180" s="244" t="s">
        <v>81</v>
      </c>
      <c r="AV180" s="13" t="s">
        <v>81</v>
      </c>
      <c r="AW180" s="13" t="s">
        <v>33</v>
      </c>
      <c r="AX180" s="13" t="s">
        <v>79</v>
      </c>
      <c r="AY180" s="244" t="s">
        <v>131</v>
      </c>
    </row>
    <row r="181" s="2" customFormat="1" ht="16.5" customHeight="1">
      <c r="A181" s="39"/>
      <c r="B181" s="40"/>
      <c r="C181" s="213" t="s">
        <v>8</v>
      </c>
      <c r="D181" s="213" t="s">
        <v>133</v>
      </c>
      <c r="E181" s="214" t="s">
        <v>256</v>
      </c>
      <c r="F181" s="215" t="s">
        <v>257</v>
      </c>
      <c r="G181" s="216" t="s">
        <v>258</v>
      </c>
      <c r="H181" s="217">
        <v>4066.875</v>
      </c>
      <c r="I181" s="218"/>
      <c r="J181" s="219">
        <f>ROUND(I181*H181,2)</f>
        <v>0</v>
      </c>
      <c r="K181" s="215" t="s">
        <v>137</v>
      </c>
      <c r="L181" s="45"/>
      <c r="M181" s="220" t="s">
        <v>19</v>
      </c>
      <c r="N181" s="221" t="s">
        <v>43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138</v>
      </c>
      <c r="AT181" s="224" t="s">
        <v>133</v>
      </c>
      <c r="AU181" s="224" t="s">
        <v>81</v>
      </c>
      <c r="AY181" s="18" t="s">
        <v>131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79</v>
      </c>
      <c r="BK181" s="225">
        <f>ROUND(I181*H181,2)</f>
        <v>0</v>
      </c>
      <c r="BL181" s="18" t="s">
        <v>138</v>
      </c>
      <c r="BM181" s="224" t="s">
        <v>259</v>
      </c>
    </row>
    <row r="182" s="2" customFormat="1">
      <c r="A182" s="39"/>
      <c r="B182" s="40"/>
      <c r="C182" s="41"/>
      <c r="D182" s="226" t="s">
        <v>140</v>
      </c>
      <c r="E182" s="41"/>
      <c r="F182" s="227" t="s">
        <v>260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140</v>
      </c>
      <c r="AU182" s="18" t="s">
        <v>81</v>
      </c>
    </row>
    <row r="183" s="2" customFormat="1">
      <c r="A183" s="39"/>
      <c r="B183" s="40"/>
      <c r="C183" s="41"/>
      <c r="D183" s="231" t="s">
        <v>142</v>
      </c>
      <c r="E183" s="41"/>
      <c r="F183" s="232" t="s">
        <v>261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142</v>
      </c>
      <c r="AU183" s="18" t="s">
        <v>81</v>
      </c>
    </row>
    <row r="184" s="13" customFormat="1">
      <c r="A184" s="13"/>
      <c r="B184" s="234"/>
      <c r="C184" s="235"/>
      <c r="D184" s="226" t="s">
        <v>146</v>
      </c>
      <c r="E184" s="236" t="s">
        <v>19</v>
      </c>
      <c r="F184" s="237" t="s">
        <v>262</v>
      </c>
      <c r="G184" s="235"/>
      <c r="H184" s="238">
        <v>4066.875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146</v>
      </c>
      <c r="AU184" s="244" t="s">
        <v>81</v>
      </c>
      <c r="AV184" s="13" t="s">
        <v>81</v>
      </c>
      <c r="AW184" s="13" t="s">
        <v>33</v>
      </c>
      <c r="AX184" s="13" t="s">
        <v>79</v>
      </c>
      <c r="AY184" s="244" t="s">
        <v>131</v>
      </c>
    </row>
    <row r="185" s="2" customFormat="1" ht="16.5" customHeight="1">
      <c r="A185" s="39"/>
      <c r="B185" s="40"/>
      <c r="C185" s="213" t="s">
        <v>263</v>
      </c>
      <c r="D185" s="213" t="s">
        <v>133</v>
      </c>
      <c r="E185" s="214" t="s">
        <v>264</v>
      </c>
      <c r="F185" s="215" t="s">
        <v>265</v>
      </c>
      <c r="G185" s="216" t="s">
        <v>205</v>
      </c>
      <c r="H185" s="217">
        <v>289.86500000000001</v>
      </c>
      <c r="I185" s="218"/>
      <c r="J185" s="219">
        <f>ROUND(I185*H185,2)</f>
        <v>0</v>
      </c>
      <c r="K185" s="215" t="s">
        <v>137</v>
      </c>
      <c r="L185" s="45"/>
      <c r="M185" s="220" t="s">
        <v>19</v>
      </c>
      <c r="N185" s="221" t="s">
        <v>43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138</v>
      </c>
      <c r="AT185" s="224" t="s">
        <v>133</v>
      </c>
      <c r="AU185" s="224" t="s">
        <v>81</v>
      </c>
      <c r="AY185" s="18" t="s">
        <v>131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79</v>
      </c>
      <c r="BK185" s="225">
        <f>ROUND(I185*H185,2)</f>
        <v>0</v>
      </c>
      <c r="BL185" s="18" t="s">
        <v>138</v>
      </c>
      <c r="BM185" s="224" t="s">
        <v>266</v>
      </c>
    </row>
    <row r="186" s="2" customFormat="1">
      <c r="A186" s="39"/>
      <c r="B186" s="40"/>
      <c r="C186" s="41"/>
      <c r="D186" s="226" t="s">
        <v>140</v>
      </c>
      <c r="E186" s="41"/>
      <c r="F186" s="227" t="s">
        <v>267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140</v>
      </c>
      <c r="AU186" s="18" t="s">
        <v>81</v>
      </c>
    </row>
    <row r="187" s="2" customFormat="1">
      <c r="A187" s="39"/>
      <c r="B187" s="40"/>
      <c r="C187" s="41"/>
      <c r="D187" s="231" t="s">
        <v>142</v>
      </c>
      <c r="E187" s="41"/>
      <c r="F187" s="232" t="s">
        <v>268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142</v>
      </c>
      <c r="AU187" s="18" t="s">
        <v>81</v>
      </c>
    </row>
    <row r="188" s="2" customFormat="1">
      <c r="A188" s="39"/>
      <c r="B188" s="40"/>
      <c r="C188" s="41"/>
      <c r="D188" s="226" t="s">
        <v>144</v>
      </c>
      <c r="E188" s="41"/>
      <c r="F188" s="233" t="s">
        <v>269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144</v>
      </c>
      <c r="AU188" s="18" t="s">
        <v>81</v>
      </c>
    </row>
    <row r="189" s="13" customFormat="1">
      <c r="A189" s="13"/>
      <c r="B189" s="234"/>
      <c r="C189" s="235"/>
      <c r="D189" s="226" t="s">
        <v>146</v>
      </c>
      <c r="E189" s="236" t="s">
        <v>19</v>
      </c>
      <c r="F189" s="237" t="s">
        <v>270</v>
      </c>
      <c r="G189" s="235"/>
      <c r="H189" s="238">
        <v>64.125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146</v>
      </c>
      <c r="AU189" s="244" t="s">
        <v>81</v>
      </c>
      <c r="AV189" s="13" t="s">
        <v>81</v>
      </c>
      <c r="AW189" s="13" t="s">
        <v>33</v>
      </c>
      <c r="AX189" s="13" t="s">
        <v>72</v>
      </c>
      <c r="AY189" s="244" t="s">
        <v>131</v>
      </c>
    </row>
    <row r="190" s="13" customFormat="1">
      <c r="A190" s="13"/>
      <c r="B190" s="234"/>
      <c r="C190" s="235"/>
      <c r="D190" s="226" t="s">
        <v>146</v>
      </c>
      <c r="E190" s="236" t="s">
        <v>19</v>
      </c>
      <c r="F190" s="237" t="s">
        <v>271</v>
      </c>
      <c r="G190" s="235"/>
      <c r="H190" s="238">
        <v>5.8499999999999996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146</v>
      </c>
      <c r="AU190" s="244" t="s">
        <v>81</v>
      </c>
      <c r="AV190" s="13" t="s">
        <v>81</v>
      </c>
      <c r="AW190" s="13" t="s">
        <v>33</v>
      </c>
      <c r="AX190" s="13" t="s">
        <v>72</v>
      </c>
      <c r="AY190" s="244" t="s">
        <v>131</v>
      </c>
    </row>
    <row r="191" s="13" customFormat="1">
      <c r="A191" s="13"/>
      <c r="B191" s="234"/>
      <c r="C191" s="235"/>
      <c r="D191" s="226" t="s">
        <v>146</v>
      </c>
      <c r="E191" s="236" t="s">
        <v>19</v>
      </c>
      <c r="F191" s="237" t="s">
        <v>272</v>
      </c>
      <c r="G191" s="235"/>
      <c r="H191" s="238">
        <v>83.849999999999994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146</v>
      </c>
      <c r="AU191" s="244" t="s">
        <v>81</v>
      </c>
      <c r="AV191" s="13" t="s">
        <v>81</v>
      </c>
      <c r="AW191" s="13" t="s">
        <v>33</v>
      </c>
      <c r="AX191" s="13" t="s">
        <v>72</v>
      </c>
      <c r="AY191" s="244" t="s">
        <v>131</v>
      </c>
    </row>
    <row r="192" s="13" customFormat="1">
      <c r="A192" s="13"/>
      <c r="B192" s="234"/>
      <c r="C192" s="235"/>
      <c r="D192" s="226" t="s">
        <v>146</v>
      </c>
      <c r="E192" s="236" t="s">
        <v>19</v>
      </c>
      <c r="F192" s="237" t="s">
        <v>273</v>
      </c>
      <c r="G192" s="235"/>
      <c r="H192" s="238">
        <v>128.03999999999999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146</v>
      </c>
      <c r="AU192" s="244" t="s">
        <v>81</v>
      </c>
      <c r="AV192" s="13" t="s">
        <v>81</v>
      </c>
      <c r="AW192" s="13" t="s">
        <v>33</v>
      </c>
      <c r="AX192" s="13" t="s">
        <v>72</v>
      </c>
      <c r="AY192" s="244" t="s">
        <v>131</v>
      </c>
    </row>
    <row r="193" s="13" customFormat="1">
      <c r="A193" s="13"/>
      <c r="B193" s="234"/>
      <c r="C193" s="235"/>
      <c r="D193" s="226" t="s">
        <v>146</v>
      </c>
      <c r="E193" s="236" t="s">
        <v>19</v>
      </c>
      <c r="F193" s="237" t="s">
        <v>274</v>
      </c>
      <c r="G193" s="235"/>
      <c r="H193" s="238">
        <v>8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146</v>
      </c>
      <c r="AU193" s="244" t="s">
        <v>81</v>
      </c>
      <c r="AV193" s="13" t="s">
        <v>81</v>
      </c>
      <c r="AW193" s="13" t="s">
        <v>33</v>
      </c>
      <c r="AX193" s="13" t="s">
        <v>72</v>
      </c>
      <c r="AY193" s="244" t="s">
        <v>131</v>
      </c>
    </row>
    <row r="194" s="14" customFormat="1">
      <c r="A194" s="14"/>
      <c r="B194" s="245"/>
      <c r="C194" s="246"/>
      <c r="D194" s="226" t="s">
        <v>146</v>
      </c>
      <c r="E194" s="247" t="s">
        <v>19</v>
      </c>
      <c r="F194" s="248" t="s">
        <v>156</v>
      </c>
      <c r="G194" s="246"/>
      <c r="H194" s="249">
        <v>289.86500000000001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146</v>
      </c>
      <c r="AU194" s="255" t="s">
        <v>81</v>
      </c>
      <c r="AV194" s="14" t="s">
        <v>138</v>
      </c>
      <c r="AW194" s="14" t="s">
        <v>33</v>
      </c>
      <c r="AX194" s="14" t="s">
        <v>79</v>
      </c>
      <c r="AY194" s="255" t="s">
        <v>131</v>
      </c>
    </row>
    <row r="195" s="2" customFormat="1" ht="16.5" customHeight="1">
      <c r="A195" s="39"/>
      <c r="B195" s="40"/>
      <c r="C195" s="266" t="s">
        <v>275</v>
      </c>
      <c r="D195" s="266" t="s">
        <v>276</v>
      </c>
      <c r="E195" s="267" t="s">
        <v>277</v>
      </c>
      <c r="F195" s="268" t="s">
        <v>278</v>
      </c>
      <c r="G195" s="269" t="s">
        <v>258</v>
      </c>
      <c r="H195" s="270">
        <v>563.73000000000002</v>
      </c>
      <c r="I195" s="271"/>
      <c r="J195" s="272">
        <f>ROUND(I195*H195,2)</f>
        <v>0</v>
      </c>
      <c r="K195" s="268" t="s">
        <v>137</v>
      </c>
      <c r="L195" s="273"/>
      <c r="M195" s="274" t="s">
        <v>19</v>
      </c>
      <c r="N195" s="275" t="s">
        <v>43</v>
      </c>
      <c r="O195" s="85"/>
      <c r="P195" s="222">
        <f>O195*H195</f>
        <v>0</v>
      </c>
      <c r="Q195" s="222">
        <v>1</v>
      </c>
      <c r="R195" s="222">
        <f>Q195*H195</f>
        <v>563.73000000000002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192</v>
      </c>
      <c r="AT195" s="224" t="s">
        <v>276</v>
      </c>
      <c r="AU195" s="224" t="s">
        <v>81</v>
      </c>
      <c r="AY195" s="18" t="s">
        <v>131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79</v>
      </c>
      <c r="BK195" s="225">
        <f>ROUND(I195*H195,2)</f>
        <v>0</v>
      </c>
      <c r="BL195" s="18" t="s">
        <v>138</v>
      </c>
      <c r="BM195" s="224" t="s">
        <v>279</v>
      </c>
    </row>
    <row r="196" s="2" customFormat="1">
      <c r="A196" s="39"/>
      <c r="B196" s="40"/>
      <c r="C196" s="41"/>
      <c r="D196" s="226" t="s">
        <v>140</v>
      </c>
      <c r="E196" s="41"/>
      <c r="F196" s="227" t="s">
        <v>278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140</v>
      </c>
      <c r="AU196" s="18" t="s">
        <v>81</v>
      </c>
    </row>
    <row r="197" s="13" customFormat="1">
      <c r="A197" s="13"/>
      <c r="B197" s="234"/>
      <c r="C197" s="235"/>
      <c r="D197" s="226" t="s">
        <v>146</v>
      </c>
      <c r="E197" s="236" t="s">
        <v>19</v>
      </c>
      <c r="F197" s="237" t="s">
        <v>280</v>
      </c>
      <c r="G197" s="235"/>
      <c r="H197" s="238">
        <v>128.25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146</v>
      </c>
      <c r="AU197" s="244" t="s">
        <v>81</v>
      </c>
      <c r="AV197" s="13" t="s">
        <v>81</v>
      </c>
      <c r="AW197" s="13" t="s">
        <v>33</v>
      </c>
      <c r="AX197" s="13" t="s">
        <v>72</v>
      </c>
      <c r="AY197" s="244" t="s">
        <v>131</v>
      </c>
    </row>
    <row r="198" s="13" customFormat="1">
      <c r="A198" s="13"/>
      <c r="B198" s="234"/>
      <c r="C198" s="235"/>
      <c r="D198" s="226" t="s">
        <v>146</v>
      </c>
      <c r="E198" s="236" t="s">
        <v>19</v>
      </c>
      <c r="F198" s="237" t="s">
        <v>281</v>
      </c>
      <c r="G198" s="235"/>
      <c r="H198" s="238">
        <v>11.699999999999999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146</v>
      </c>
      <c r="AU198" s="244" t="s">
        <v>81</v>
      </c>
      <c r="AV198" s="13" t="s">
        <v>81</v>
      </c>
      <c r="AW198" s="13" t="s">
        <v>33</v>
      </c>
      <c r="AX198" s="13" t="s">
        <v>72</v>
      </c>
      <c r="AY198" s="244" t="s">
        <v>131</v>
      </c>
    </row>
    <row r="199" s="13" customFormat="1">
      <c r="A199" s="13"/>
      <c r="B199" s="234"/>
      <c r="C199" s="235"/>
      <c r="D199" s="226" t="s">
        <v>146</v>
      </c>
      <c r="E199" s="236" t="s">
        <v>19</v>
      </c>
      <c r="F199" s="237" t="s">
        <v>282</v>
      </c>
      <c r="G199" s="235"/>
      <c r="H199" s="238">
        <v>167.69999999999999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146</v>
      </c>
      <c r="AU199" s="244" t="s">
        <v>81</v>
      </c>
      <c r="AV199" s="13" t="s">
        <v>81</v>
      </c>
      <c r="AW199" s="13" t="s">
        <v>33</v>
      </c>
      <c r="AX199" s="13" t="s">
        <v>72</v>
      </c>
      <c r="AY199" s="244" t="s">
        <v>131</v>
      </c>
    </row>
    <row r="200" s="13" customFormat="1">
      <c r="A200" s="13"/>
      <c r="B200" s="234"/>
      <c r="C200" s="235"/>
      <c r="D200" s="226" t="s">
        <v>146</v>
      </c>
      <c r="E200" s="236" t="s">
        <v>19</v>
      </c>
      <c r="F200" s="237" t="s">
        <v>283</v>
      </c>
      <c r="G200" s="235"/>
      <c r="H200" s="238">
        <v>256.07999999999998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146</v>
      </c>
      <c r="AU200" s="244" t="s">
        <v>81</v>
      </c>
      <c r="AV200" s="13" t="s">
        <v>81</v>
      </c>
      <c r="AW200" s="13" t="s">
        <v>33</v>
      </c>
      <c r="AX200" s="13" t="s">
        <v>72</v>
      </c>
      <c r="AY200" s="244" t="s">
        <v>131</v>
      </c>
    </row>
    <row r="201" s="14" customFormat="1">
      <c r="A201" s="14"/>
      <c r="B201" s="245"/>
      <c r="C201" s="246"/>
      <c r="D201" s="226" t="s">
        <v>146</v>
      </c>
      <c r="E201" s="247" t="s">
        <v>19</v>
      </c>
      <c r="F201" s="248" t="s">
        <v>156</v>
      </c>
      <c r="G201" s="246"/>
      <c r="H201" s="249">
        <v>563.73000000000002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146</v>
      </c>
      <c r="AU201" s="255" t="s">
        <v>81</v>
      </c>
      <c r="AV201" s="14" t="s">
        <v>138</v>
      </c>
      <c r="AW201" s="14" t="s">
        <v>33</v>
      </c>
      <c r="AX201" s="14" t="s">
        <v>79</v>
      </c>
      <c r="AY201" s="255" t="s">
        <v>131</v>
      </c>
    </row>
    <row r="202" s="2" customFormat="1" ht="16.5" customHeight="1">
      <c r="A202" s="39"/>
      <c r="B202" s="40"/>
      <c r="C202" s="266" t="s">
        <v>284</v>
      </c>
      <c r="D202" s="266" t="s">
        <v>276</v>
      </c>
      <c r="E202" s="267" t="s">
        <v>285</v>
      </c>
      <c r="F202" s="268" t="s">
        <v>286</v>
      </c>
      <c r="G202" s="269" t="s">
        <v>258</v>
      </c>
      <c r="H202" s="270">
        <v>14.4</v>
      </c>
      <c r="I202" s="271"/>
      <c r="J202" s="272">
        <f>ROUND(I202*H202,2)</f>
        <v>0</v>
      </c>
      <c r="K202" s="268" t="s">
        <v>137</v>
      </c>
      <c r="L202" s="273"/>
      <c r="M202" s="274" t="s">
        <v>19</v>
      </c>
      <c r="N202" s="275" t="s">
        <v>43</v>
      </c>
      <c r="O202" s="85"/>
      <c r="P202" s="222">
        <f>O202*H202</f>
        <v>0</v>
      </c>
      <c r="Q202" s="222">
        <v>1</v>
      </c>
      <c r="R202" s="222">
        <f>Q202*H202</f>
        <v>14.4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192</v>
      </c>
      <c r="AT202" s="224" t="s">
        <v>276</v>
      </c>
      <c r="AU202" s="224" t="s">
        <v>81</v>
      </c>
      <c r="AY202" s="18" t="s">
        <v>131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79</v>
      </c>
      <c r="BK202" s="225">
        <f>ROUND(I202*H202,2)</f>
        <v>0</v>
      </c>
      <c r="BL202" s="18" t="s">
        <v>138</v>
      </c>
      <c r="BM202" s="224" t="s">
        <v>287</v>
      </c>
    </row>
    <row r="203" s="2" customFormat="1">
      <c r="A203" s="39"/>
      <c r="B203" s="40"/>
      <c r="C203" s="41"/>
      <c r="D203" s="226" t="s">
        <v>140</v>
      </c>
      <c r="E203" s="41"/>
      <c r="F203" s="227" t="s">
        <v>286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140</v>
      </c>
      <c r="AU203" s="18" t="s">
        <v>81</v>
      </c>
    </row>
    <row r="204" s="13" customFormat="1">
      <c r="A204" s="13"/>
      <c r="B204" s="234"/>
      <c r="C204" s="235"/>
      <c r="D204" s="226" t="s">
        <v>146</v>
      </c>
      <c r="E204" s="236" t="s">
        <v>19</v>
      </c>
      <c r="F204" s="237" t="s">
        <v>288</v>
      </c>
      <c r="G204" s="235"/>
      <c r="H204" s="238">
        <v>14.4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146</v>
      </c>
      <c r="AU204" s="244" t="s">
        <v>81</v>
      </c>
      <c r="AV204" s="13" t="s">
        <v>81</v>
      </c>
      <c r="AW204" s="13" t="s">
        <v>33</v>
      </c>
      <c r="AX204" s="13" t="s">
        <v>79</v>
      </c>
      <c r="AY204" s="244" t="s">
        <v>131</v>
      </c>
    </row>
    <row r="205" s="2" customFormat="1" ht="16.5" customHeight="1">
      <c r="A205" s="39"/>
      <c r="B205" s="40"/>
      <c r="C205" s="213" t="s">
        <v>289</v>
      </c>
      <c r="D205" s="213" t="s">
        <v>133</v>
      </c>
      <c r="E205" s="214" t="s">
        <v>290</v>
      </c>
      <c r="F205" s="215" t="s">
        <v>291</v>
      </c>
      <c r="G205" s="216" t="s">
        <v>205</v>
      </c>
      <c r="H205" s="217">
        <v>32.301000000000002</v>
      </c>
      <c r="I205" s="218"/>
      <c r="J205" s="219">
        <f>ROUND(I205*H205,2)</f>
        <v>0</v>
      </c>
      <c r="K205" s="215" t="s">
        <v>137</v>
      </c>
      <c r="L205" s="45"/>
      <c r="M205" s="220" t="s">
        <v>19</v>
      </c>
      <c r="N205" s="221" t="s">
        <v>43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138</v>
      </c>
      <c r="AT205" s="224" t="s">
        <v>133</v>
      </c>
      <c r="AU205" s="224" t="s">
        <v>81</v>
      </c>
      <c r="AY205" s="18" t="s">
        <v>131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79</v>
      </c>
      <c r="BK205" s="225">
        <f>ROUND(I205*H205,2)</f>
        <v>0</v>
      </c>
      <c r="BL205" s="18" t="s">
        <v>138</v>
      </c>
      <c r="BM205" s="224" t="s">
        <v>292</v>
      </c>
    </row>
    <row r="206" s="2" customFormat="1">
      <c r="A206" s="39"/>
      <c r="B206" s="40"/>
      <c r="C206" s="41"/>
      <c r="D206" s="226" t="s">
        <v>140</v>
      </c>
      <c r="E206" s="41"/>
      <c r="F206" s="227" t="s">
        <v>293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140</v>
      </c>
      <c r="AU206" s="18" t="s">
        <v>81</v>
      </c>
    </row>
    <row r="207" s="2" customFormat="1">
      <c r="A207" s="39"/>
      <c r="B207" s="40"/>
      <c r="C207" s="41"/>
      <c r="D207" s="231" t="s">
        <v>142</v>
      </c>
      <c r="E207" s="41"/>
      <c r="F207" s="232" t="s">
        <v>294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142</v>
      </c>
      <c r="AU207" s="18" t="s">
        <v>81</v>
      </c>
    </row>
    <row r="208" s="2" customFormat="1">
      <c r="A208" s="39"/>
      <c r="B208" s="40"/>
      <c r="C208" s="41"/>
      <c r="D208" s="226" t="s">
        <v>144</v>
      </c>
      <c r="E208" s="41"/>
      <c r="F208" s="233" t="s">
        <v>295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144</v>
      </c>
      <c r="AU208" s="18" t="s">
        <v>81</v>
      </c>
    </row>
    <row r="209" s="13" customFormat="1">
      <c r="A209" s="13"/>
      <c r="B209" s="234"/>
      <c r="C209" s="235"/>
      <c r="D209" s="226" t="s">
        <v>146</v>
      </c>
      <c r="E209" s="236" t="s">
        <v>19</v>
      </c>
      <c r="F209" s="237" t="s">
        <v>296</v>
      </c>
      <c r="G209" s="235"/>
      <c r="H209" s="238">
        <v>32.301000000000002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146</v>
      </c>
      <c r="AU209" s="244" t="s">
        <v>81</v>
      </c>
      <c r="AV209" s="13" t="s">
        <v>81</v>
      </c>
      <c r="AW209" s="13" t="s">
        <v>33</v>
      </c>
      <c r="AX209" s="13" t="s">
        <v>79</v>
      </c>
      <c r="AY209" s="244" t="s">
        <v>131</v>
      </c>
    </row>
    <row r="210" s="2" customFormat="1" ht="16.5" customHeight="1">
      <c r="A210" s="39"/>
      <c r="B210" s="40"/>
      <c r="C210" s="266" t="s">
        <v>297</v>
      </c>
      <c r="D210" s="266" t="s">
        <v>276</v>
      </c>
      <c r="E210" s="267" t="s">
        <v>298</v>
      </c>
      <c r="F210" s="268" t="s">
        <v>299</v>
      </c>
      <c r="G210" s="269" t="s">
        <v>258</v>
      </c>
      <c r="H210" s="270">
        <v>87.882000000000005</v>
      </c>
      <c r="I210" s="271"/>
      <c r="J210" s="272">
        <f>ROUND(I210*H210,2)</f>
        <v>0</v>
      </c>
      <c r="K210" s="268" t="s">
        <v>137</v>
      </c>
      <c r="L210" s="273"/>
      <c r="M210" s="274" t="s">
        <v>19</v>
      </c>
      <c r="N210" s="275" t="s">
        <v>43</v>
      </c>
      <c r="O210" s="85"/>
      <c r="P210" s="222">
        <f>O210*H210</f>
        <v>0</v>
      </c>
      <c r="Q210" s="222">
        <v>1</v>
      </c>
      <c r="R210" s="222">
        <f>Q210*H210</f>
        <v>87.882000000000005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192</v>
      </c>
      <c r="AT210" s="224" t="s">
        <v>276</v>
      </c>
      <c r="AU210" s="224" t="s">
        <v>81</v>
      </c>
      <c r="AY210" s="18" t="s">
        <v>131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79</v>
      </c>
      <c r="BK210" s="225">
        <f>ROUND(I210*H210,2)</f>
        <v>0</v>
      </c>
      <c r="BL210" s="18" t="s">
        <v>138</v>
      </c>
      <c r="BM210" s="224" t="s">
        <v>300</v>
      </c>
    </row>
    <row r="211" s="2" customFormat="1">
      <c r="A211" s="39"/>
      <c r="B211" s="40"/>
      <c r="C211" s="41"/>
      <c r="D211" s="226" t="s">
        <v>140</v>
      </c>
      <c r="E211" s="41"/>
      <c r="F211" s="227" t="s">
        <v>299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140</v>
      </c>
      <c r="AU211" s="18" t="s">
        <v>81</v>
      </c>
    </row>
    <row r="212" s="13" customFormat="1">
      <c r="A212" s="13"/>
      <c r="B212" s="234"/>
      <c r="C212" s="235"/>
      <c r="D212" s="226" t="s">
        <v>146</v>
      </c>
      <c r="E212" s="236" t="s">
        <v>19</v>
      </c>
      <c r="F212" s="237" t="s">
        <v>301</v>
      </c>
      <c r="G212" s="235"/>
      <c r="H212" s="238">
        <v>64.602000000000004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146</v>
      </c>
      <c r="AU212" s="244" t="s">
        <v>81</v>
      </c>
      <c r="AV212" s="13" t="s">
        <v>81</v>
      </c>
      <c r="AW212" s="13" t="s">
        <v>33</v>
      </c>
      <c r="AX212" s="13" t="s">
        <v>72</v>
      </c>
      <c r="AY212" s="244" t="s">
        <v>131</v>
      </c>
    </row>
    <row r="213" s="13" customFormat="1">
      <c r="A213" s="13"/>
      <c r="B213" s="234"/>
      <c r="C213" s="235"/>
      <c r="D213" s="226" t="s">
        <v>146</v>
      </c>
      <c r="E213" s="236" t="s">
        <v>19</v>
      </c>
      <c r="F213" s="237" t="s">
        <v>302</v>
      </c>
      <c r="G213" s="235"/>
      <c r="H213" s="238">
        <v>23.280000000000001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146</v>
      </c>
      <c r="AU213" s="244" t="s">
        <v>81</v>
      </c>
      <c r="AV213" s="13" t="s">
        <v>81</v>
      </c>
      <c r="AW213" s="13" t="s">
        <v>33</v>
      </c>
      <c r="AX213" s="13" t="s">
        <v>72</v>
      </c>
      <c r="AY213" s="244" t="s">
        <v>131</v>
      </c>
    </row>
    <row r="214" s="14" customFormat="1">
      <c r="A214" s="14"/>
      <c r="B214" s="245"/>
      <c r="C214" s="246"/>
      <c r="D214" s="226" t="s">
        <v>146</v>
      </c>
      <c r="E214" s="247" t="s">
        <v>19</v>
      </c>
      <c r="F214" s="248" t="s">
        <v>156</v>
      </c>
      <c r="G214" s="246"/>
      <c r="H214" s="249">
        <v>87.882000000000005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146</v>
      </c>
      <c r="AU214" s="255" t="s">
        <v>81</v>
      </c>
      <c r="AV214" s="14" t="s">
        <v>138</v>
      </c>
      <c r="AW214" s="14" t="s">
        <v>33</v>
      </c>
      <c r="AX214" s="14" t="s">
        <v>79</v>
      </c>
      <c r="AY214" s="255" t="s">
        <v>131</v>
      </c>
    </row>
    <row r="215" s="2" customFormat="1" ht="21.75" customHeight="1">
      <c r="A215" s="39"/>
      <c r="B215" s="40"/>
      <c r="C215" s="213" t="s">
        <v>7</v>
      </c>
      <c r="D215" s="213" t="s">
        <v>133</v>
      </c>
      <c r="E215" s="214" t="s">
        <v>303</v>
      </c>
      <c r="F215" s="215" t="s">
        <v>304</v>
      </c>
      <c r="G215" s="216" t="s">
        <v>136</v>
      </c>
      <c r="H215" s="217">
        <v>92</v>
      </c>
      <c r="I215" s="218"/>
      <c r="J215" s="219">
        <f>ROUND(I215*H215,2)</f>
        <v>0</v>
      </c>
      <c r="K215" s="215" t="s">
        <v>137</v>
      </c>
      <c r="L215" s="45"/>
      <c r="M215" s="220" t="s">
        <v>19</v>
      </c>
      <c r="N215" s="221" t="s">
        <v>43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138</v>
      </c>
      <c r="AT215" s="224" t="s">
        <v>133</v>
      </c>
      <c r="AU215" s="224" t="s">
        <v>81</v>
      </c>
      <c r="AY215" s="18" t="s">
        <v>131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79</v>
      </c>
      <c r="BK215" s="225">
        <f>ROUND(I215*H215,2)</f>
        <v>0</v>
      </c>
      <c r="BL215" s="18" t="s">
        <v>138</v>
      </c>
      <c r="BM215" s="224" t="s">
        <v>305</v>
      </c>
    </row>
    <row r="216" s="2" customFormat="1">
      <c r="A216" s="39"/>
      <c r="B216" s="40"/>
      <c r="C216" s="41"/>
      <c r="D216" s="226" t="s">
        <v>140</v>
      </c>
      <c r="E216" s="41"/>
      <c r="F216" s="227" t="s">
        <v>306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140</v>
      </c>
      <c r="AU216" s="18" t="s">
        <v>81</v>
      </c>
    </row>
    <row r="217" s="2" customFormat="1">
      <c r="A217" s="39"/>
      <c r="B217" s="40"/>
      <c r="C217" s="41"/>
      <c r="D217" s="231" t="s">
        <v>142</v>
      </c>
      <c r="E217" s="41"/>
      <c r="F217" s="232" t="s">
        <v>307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142</v>
      </c>
      <c r="AU217" s="18" t="s">
        <v>81</v>
      </c>
    </row>
    <row r="218" s="2" customFormat="1">
      <c r="A218" s="39"/>
      <c r="B218" s="40"/>
      <c r="C218" s="41"/>
      <c r="D218" s="226" t="s">
        <v>144</v>
      </c>
      <c r="E218" s="41"/>
      <c r="F218" s="233" t="s">
        <v>308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144</v>
      </c>
      <c r="AU218" s="18" t="s">
        <v>81</v>
      </c>
    </row>
    <row r="219" s="13" customFormat="1">
      <c r="A219" s="13"/>
      <c r="B219" s="234"/>
      <c r="C219" s="235"/>
      <c r="D219" s="226" t="s">
        <v>146</v>
      </c>
      <c r="E219" s="236" t="s">
        <v>19</v>
      </c>
      <c r="F219" s="237" t="s">
        <v>309</v>
      </c>
      <c r="G219" s="235"/>
      <c r="H219" s="238">
        <v>92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146</v>
      </c>
      <c r="AU219" s="244" t="s">
        <v>81</v>
      </c>
      <c r="AV219" s="13" t="s">
        <v>81</v>
      </c>
      <c r="AW219" s="13" t="s">
        <v>33</v>
      </c>
      <c r="AX219" s="13" t="s">
        <v>79</v>
      </c>
      <c r="AY219" s="244" t="s">
        <v>131</v>
      </c>
    </row>
    <row r="220" s="2" customFormat="1" ht="16.5" customHeight="1">
      <c r="A220" s="39"/>
      <c r="B220" s="40"/>
      <c r="C220" s="266" t="s">
        <v>310</v>
      </c>
      <c r="D220" s="266" t="s">
        <v>276</v>
      </c>
      <c r="E220" s="267" t="s">
        <v>311</v>
      </c>
      <c r="F220" s="268" t="s">
        <v>312</v>
      </c>
      <c r="G220" s="269" t="s">
        <v>258</v>
      </c>
      <c r="H220" s="270">
        <v>16.559999999999999</v>
      </c>
      <c r="I220" s="271"/>
      <c r="J220" s="272">
        <f>ROUND(I220*H220,2)</f>
        <v>0</v>
      </c>
      <c r="K220" s="268" t="s">
        <v>137</v>
      </c>
      <c r="L220" s="273"/>
      <c r="M220" s="274" t="s">
        <v>19</v>
      </c>
      <c r="N220" s="275" t="s">
        <v>43</v>
      </c>
      <c r="O220" s="85"/>
      <c r="P220" s="222">
        <f>O220*H220</f>
        <v>0</v>
      </c>
      <c r="Q220" s="222">
        <v>1</v>
      </c>
      <c r="R220" s="222">
        <f>Q220*H220</f>
        <v>16.559999999999999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192</v>
      </c>
      <c r="AT220" s="224" t="s">
        <v>276</v>
      </c>
      <c r="AU220" s="224" t="s">
        <v>81</v>
      </c>
      <c r="AY220" s="18" t="s">
        <v>131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79</v>
      </c>
      <c r="BK220" s="225">
        <f>ROUND(I220*H220,2)</f>
        <v>0</v>
      </c>
      <c r="BL220" s="18" t="s">
        <v>138</v>
      </c>
      <c r="BM220" s="224" t="s">
        <v>313</v>
      </c>
    </row>
    <row r="221" s="2" customFormat="1">
      <c r="A221" s="39"/>
      <c r="B221" s="40"/>
      <c r="C221" s="41"/>
      <c r="D221" s="226" t="s">
        <v>140</v>
      </c>
      <c r="E221" s="41"/>
      <c r="F221" s="227" t="s">
        <v>312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140</v>
      </c>
      <c r="AU221" s="18" t="s">
        <v>81</v>
      </c>
    </row>
    <row r="222" s="13" customFormat="1">
      <c r="A222" s="13"/>
      <c r="B222" s="234"/>
      <c r="C222" s="235"/>
      <c r="D222" s="226" t="s">
        <v>146</v>
      </c>
      <c r="E222" s="236" t="s">
        <v>19</v>
      </c>
      <c r="F222" s="237" t="s">
        <v>314</v>
      </c>
      <c r="G222" s="235"/>
      <c r="H222" s="238">
        <v>16.559999999999999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146</v>
      </c>
      <c r="AU222" s="244" t="s">
        <v>81</v>
      </c>
      <c r="AV222" s="13" t="s">
        <v>81</v>
      </c>
      <c r="AW222" s="13" t="s">
        <v>33</v>
      </c>
      <c r="AX222" s="13" t="s">
        <v>79</v>
      </c>
      <c r="AY222" s="244" t="s">
        <v>131</v>
      </c>
    </row>
    <row r="223" s="2" customFormat="1" ht="16.5" customHeight="1">
      <c r="A223" s="39"/>
      <c r="B223" s="40"/>
      <c r="C223" s="213" t="s">
        <v>315</v>
      </c>
      <c r="D223" s="213" t="s">
        <v>133</v>
      </c>
      <c r="E223" s="214" t="s">
        <v>316</v>
      </c>
      <c r="F223" s="215" t="s">
        <v>317</v>
      </c>
      <c r="G223" s="216" t="s">
        <v>136</v>
      </c>
      <c r="H223" s="217">
        <v>92</v>
      </c>
      <c r="I223" s="218"/>
      <c r="J223" s="219">
        <f>ROUND(I223*H223,2)</f>
        <v>0</v>
      </c>
      <c r="K223" s="215" t="s">
        <v>137</v>
      </c>
      <c r="L223" s="45"/>
      <c r="M223" s="220" t="s">
        <v>19</v>
      </c>
      <c r="N223" s="221" t="s">
        <v>43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138</v>
      </c>
      <c r="AT223" s="224" t="s">
        <v>133</v>
      </c>
      <c r="AU223" s="224" t="s">
        <v>81</v>
      </c>
      <c r="AY223" s="18" t="s">
        <v>131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79</v>
      </c>
      <c r="BK223" s="225">
        <f>ROUND(I223*H223,2)</f>
        <v>0</v>
      </c>
      <c r="BL223" s="18" t="s">
        <v>138</v>
      </c>
      <c r="BM223" s="224" t="s">
        <v>318</v>
      </c>
    </row>
    <row r="224" s="2" customFormat="1">
      <c r="A224" s="39"/>
      <c r="B224" s="40"/>
      <c r="C224" s="41"/>
      <c r="D224" s="226" t="s">
        <v>140</v>
      </c>
      <c r="E224" s="41"/>
      <c r="F224" s="227" t="s">
        <v>319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140</v>
      </c>
      <c r="AU224" s="18" t="s">
        <v>81</v>
      </c>
    </row>
    <row r="225" s="2" customFormat="1">
      <c r="A225" s="39"/>
      <c r="B225" s="40"/>
      <c r="C225" s="41"/>
      <c r="D225" s="231" t="s">
        <v>142</v>
      </c>
      <c r="E225" s="41"/>
      <c r="F225" s="232" t="s">
        <v>320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142</v>
      </c>
      <c r="AU225" s="18" t="s">
        <v>81</v>
      </c>
    </row>
    <row r="226" s="2" customFormat="1">
      <c r="A226" s="39"/>
      <c r="B226" s="40"/>
      <c r="C226" s="41"/>
      <c r="D226" s="226" t="s">
        <v>144</v>
      </c>
      <c r="E226" s="41"/>
      <c r="F226" s="233" t="s">
        <v>321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144</v>
      </c>
      <c r="AU226" s="18" t="s">
        <v>81</v>
      </c>
    </row>
    <row r="227" s="13" customFormat="1">
      <c r="A227" s="13"/>
      <c r="B227" s="234"/>
      <c r="C227" s="235"/>
      <c r="D227" s="226" t="s">
        <v>146</v>
      </c>
      <c r="E227" s="236" t="s">
        <v>19</v>
      </c>
      <c r="F227" s="237" t="s">
        <v>322</v>
      </c>
      <c r="G227" s="235"/>
      <c r="H227" s="238">
        <v>92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146</v>
      </c>
      <c r="AU227" s="244" t="s">
        <v>81</v>
      </c>
      <c r="AV227" s="13" t="s">
        <v>81</v>
      </c>
      <c r="AW227" s="13" t="s">
        <v>33</v>
      </c>
      <c r="AX227" s="13" t="s">
        <v>79</v>
      </c>
      <c r="AY227" s="244" t="s">
        <v>131</v>
      </c>
    </row>
    <row r="228" s="2" customFormat="1" ht="16.5" customHeight="1">
      <c r="A228" s="39"/>
      <c r="B228" s="40"/>
      <c r="C228" s="266" t="s">
        <v>323</v>
      </c>
      <c r="D228" s="266" t="s">
        <v>276</v>
      </c>
      <c r="E228" s="267" t="s">
        <v>324</v>
      </c>
      <c r="F228" s="268" t="s">
        <v>325</v>
      </c>
      <c r="G228" s="269" t="s">
        <v>326</v>
      </c>
      <c r="H228" s="270">
        <v>3.6800000000000002</v>
      </c>
      <c r="I228" s="271"/>
      <c r="J228" s="272">
        <f>ROUND(I228*H228,2)</f>
        <v>0</v>
      </c>
      <c r="K228" s="268" t="s">
        <v>137</v>
      </c>
      <c r="L228" s="273"/>
      <c r="M228" s="274" t="s">
        <v>19</v>
      </c>
      <c r="N228" s="275" t="s">
        <v>43</v>
      </c>
      <c r="O228" s="85"/>
      <c r="P228" s="222">
        <f>O228*H228</f>
        <v>0</v>
      </c>
      <c r="Q228" s="222">
        <v>0.001</v>
      </c>
      <c r="R228" s="222">
        <f>Q228*H228</f>
        <v>0.0036800000000000001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192</v>
      </c>
      <c r="AT228" s="224" t="s">
        <v>276</v>
      </c>
      <c r="AU228" s="224" t="s">
        <v>81</v>
      </c>
      <c r="AY228" s="18" t="s">
        <v>131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79</v>
      </c>
      <c r="BK228" s="225">
        <f>ROUND(I228*H228,2)</f>
        <v>0</v>
      </c>
      <c r="BL228" s="18" t="s">
        <v>138</v>
      </c>
      <c r="BM228" s="224" t="s">
        <v>327</v>
      </c>
    </row>
    <row r="229" s="2" customFormat="1">
      <c r="A229" s="39"/>
      <c r="B229" s="40"/>
      <c r="C229" s="41"/>
      <c r="D229" s="226" t="s">
        <v>140</v>
      </c>
      <c r="E229" s="41"/>
      <c r="F229" s="227" t="s">
        <v>325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140</v>
      </c>
      <c r="AU229" s="18" t="s">
        <v>81</v>
      </c>
    </row>
    <row r="230" s="13" customFormat="1">
      <c r="A230" s="13"/>
      <c r="B230" s="234"/>
      <c r="C230" s="235"/>
      <c r="D230" s="226" t="s">
        <v>146</v>
      </c>
      <c r="E230" s="236" t="s">
        <v>19</v>
      </c>
      <c r="F230" s="237" t="s">
        <v>328</v>
      </c>
      <c r="G230" s="235"/>
      <c r="H230" s="238">
        <v>3.6800000000000002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146</v>
      </c>
      <c r="AU230" s="244" t="s">
        <v>81</v>
      </c>
      <c r="AV230" s="13" t="s">
        <v>81</v>
      </c>
      <c r="AW230" s="13" t="s">
        <v>33</v>
      </c>
      <c r="AX230" s="13" t="s">
        <v>79</v>
      </c>
      <c r="AY230" s="244" t="s">
        <v>131</v>
      </c>
    </row>
    <row r="231" s="2" customFormat="1" ht="16.5" customHeight="1">
      <c r="A231" s="39"/>
      <c r="B231" s="40"/>
      <c r="C231" s="213" t="s">
        <v>329</v>
      </c>
      <c r="D231" s="213" t="s">
        <v>133</v>
      </c>
      <c r="E231" s="214" t="s">
        <v>330</v>
      </c>
      <c r="F231" s="215" t="s">
        <v>331</v>
      </c>
      <c r="G231" s="216" t="s">
        <v>136</v>
      </c>
      <c r="H231" s="217">
        <v>11513</v>
      </c>
      <c r="I231" s="218"/>
      <c r="J231" s="219">
        <f>ROUND(I231*H231,2)</f>
        <v>0</v>
      </c>
      <c r="K231" s="215" t="s">
        <v>137</v>
      </c>
      <c r="L231" s="45"/>
      <c r="M231" s="220" t="s">
        <v>19</v>
      </c>
      <c r="N231" s="221" t="s">
        <v>43</v>
      </c>
      <c r="O231" s="85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138</v>
      </c>
      <c r="AT231" s="224" t="s">
        <v>133</v>
      </c>
      <c r="AU231" s="224" t="s">
        <v>81</v>
      </c>
      <c r="AY231" s="18" t="s">
        <v>131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79</v>
      </c>
      <c r="BK231" s="225">
        <f>ROUND(I231*H231,2)</f>
        <v>0</v>
      </c>
      <c r="BL231" s="18" t="s">
        <v>138</v>
      </c>
      <c r="BM231" s="224" t="s">
        <v>332</v>
      </c>
    </row>
    <row r="232" s="2" customFormat="1">
      <c r="A232" s="39"/>
      <c r="B232" s="40"/>
      <c r="C232" s="41"/>
      <c r="D232" s="226" t="s">
        <v>140</v>
      </c>
      <c r="E232" s="41"/>
      <c r="F232" s="227" t="s">
        <v>333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140</v>
      </c>
      <c r="AU232" s="18" t="s">
        <v>81</v>
      </c>
    </row>
    <row r="233" s="2" customFormat="1">
      <c r="A233" s="39"/>
      <c r="B233" s="40"/>
      <c r="C233" s="41"/>
      <c r="D233" s="231" t="s">
        <v>142</v>
      </c>
      <c r="E233" s="41"/>
      <c r="F233" s="232" t="s">
        <v>334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142</v>
      </c>
      <c r="AU233" s="18" t="s">
        <v>81</v>
      </c>
    </row>
    <row r="234" s="2" customFormat="1">
      <c r="A234" s="39"/>
      <c r="B234" s="40"/>
      <c r="C234" s="41"/>
      <c r="D234" s="226" t="s">
        <v>144</v>
      </c>
      <c r="E234" s="41"/>
      <c r="F234" s="233" t="s">
        <v>335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144</v>
      </c>
      <c r="AU234" s="18" t="s">
        <v>81</v>
      </c>
    </row>
    <row r="235" s="13" customFormat="1">
      <c r="A235" s="13"/>
      <c r="B235" s="234"/>
      <c r="C235" s="235"/>
      <c r="D235" s="226" t="s">
        <v>146</v>
      </c>
      <c r="E235" s="236" t="s">
        <v>19</v>
      </c>
      <c r="F235" s="237" t="s">
        <v>336</v>
      </c>
      <c r="G235" s="235"/>
      <c r="H235" s="238">
        <v>5867.5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146</v>
      </c>
      <c r="AU235" s="244" t="s">
        <v>81</v>
      </c>
      <c r="AV235" s="13" t="s">
        <v>81</v>
      </c>
      <c r="AW235" s="13" t="s">
        <v>33</v>
      </c>
      <c r="AX235" s="13" t="s">
        <v>72</v>
      </c>
      <c r="AY235" s="244" t="s">
        <v>131</v>
      </c>
    </row>
    <row r="236" s="13" customFormat="1">
      <c r="A236" s="13"/>
      <c r="B236" s="234"/>
      <c r="C236" s="235"/>
      <c r="D236" s="226" t="s">
        <v>146</v>
      </c>
      <c r="E236" s="236" t="s">
        <v>19</v>
      </c>
      <c r="F236" s="237" t="s">
        <v>337</v>
      </c>
      <c r="G236" s="235"/>
      <c r="H236" s="238">
        <v>5645.5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146</v>
      </c>
      <c r="AU236" s="244" t="s">
        <v>81</v>
      </c>
      <c r="AV236" s="13" t="s">
        <v>81</v>
      </c>
      <c r="AW236" s="13" t="s">
        <v>33</v>
      </c>
      <c r="AX236" s="13" t="s">
        <v>72</v>
      </c>
      <c r="AY236" s="244" t="s">
        <v>131</v>
      </c>
    </row>
    <row r="237" s="14" customFormat="1">
      <c r="A237" s="14"/>
      <c r="B237" s="245"/>
      <c r="C237" s="246"/>
      <c r="D237" s="226" t="s">
        <v>146</v>
      </c>
      <c r="E237" s="247" t="s">
        <v>19</v>
      </c>
      <c r="F237" s="248" t="s">
        <v>156</v>
      </c>
      <c r="G237" s="246"/>
      <c r="H237" s="249">
        <v>11513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146</v>
      </c>
      <c r="AU237" s="255" t="s">
        <v>81</v>
      </c>
      <c r="AV237" s="14" t="s">
        <v>138</v>
      </c>
      <c r="AW237" s="14" t="s">
        <v>33</v>
      </c>
      <c r="AX237" s="14" t="s">
        <v>79</v>
      </c>
      <c r="AY237" s="255" t="s">
        <v>131</v>
      </c>
    </row>
    <row r="238" s="12" customFormat="1" ht="22.8" customHeight="1">
      <c r="A238" s="12"/>
      <c r="B238" s="197"/>
      <c r="C238" s="198"/>
      <c r="D238" s="199" t="s">
        <v>71</v>
      </c>
      <c r="E238" s="211" t="s">
        <v>81</v>
      </c>
      <c r="F238" s="211" t="s">
        <v>338</v>
      </c>
      <c r="G238" s="198"/>
      <c r="H238" s="198"/>
      <c r="I238" s="201"/>
      <c r="J238" s="212">
        <f>BK238</f>
        <v>0</v>
      </c>
      <c r="K238" s="198"/>
      <c r="L238" s="203"/>
      <c r="M238" s="204"/>
      <c r="N238" s="205"/>
      <c r="O238" s="205"/>
      <c r="P238" s="206">
        <f>SUM(P239:P258)</f>
        <v>0</v>
      </c>
      <c r="Q238" s="205"/>
      <c r="R238" s="206">
        <f>SUM(R239:R258)</f>
        <v>291.92308500000001</v>
      </c>
      <c r="S238" s="205"/>
      <c r="T238" s="207">
        <f>SUM(T239:T258)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8" t="s">
        <v>79</v>
      </c>
      <c r="AT238" s="209" t="s">
        <v>71</v>
      </c>
      <c r="AU238" s="209" t="s">
        <v>79</v>
      </c>
      <c r="AY238" s="208" t="s">
        <v>131</v>
      </c>
      <c r="BK238" s="210">
        <f>SUM(BK239:BK258)</f>
        <v>0</v>
      </c>
    </row>
    <row r="239" s="2" customFormat="1" ht="16.5" customHeight="1">
      <c r="A239" s="39"/>
      <c r="B239" s="40"/>
      <c r="C239" s="213" t="s">
        <v>339</v>
      </c>
      <c r="D239" s="213" t="s">
        <v>133</v>
      </c>
      <c r="E239" s="214" t="s">
        <v>340</v>
      </c>
      <c r="F239" s="215" t="s">
        <v>341</v>
      </c>
      <c r="G239" s="216" t="s">
        <v>136</v>
      </c>
      <c r="H239" s="217">
        <v>2107.5</v>
      </c>
      <c r="I239" s="218"/>
      <c r="J239" s="219">
        <f>ROUND(I239*H239,2)</f>
        <v>0</v>
      </c>
      <c r="K239" s="215" t="s">
        <v>137</v>
      </c>
      <c r="L239" s="45"/>
      <c r="M239" s="220" t="s">
        <v>19</v>
      </c>
      <c r="N239" s="221" t="s">
        <v>43</v>
      </c>
      <c r="O239" s="85"/>
      <c r="P239" s="222">
        <f>O239*H239</f>
        <v>0</v>
      </c>
      <c r="Q239" s="222">
        <v>0.00031</v>
      </c>
      <c r="R239" s="222">
        <f>Q239*H239</f>
        <v>0.65332500000000004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138</v>
      </c>
      <c r="AT239" s="224" t="s">
        <v>133</v>
      </c>
      <c r="AU239" s="224" t="s">
        <v>81</v>
      </c>
      <c r="AY239" s="18" t="s">
        <v>131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79</v>
      </c>
      <c r="BK239" s="225">
        <f>ROUND(I239*H239,2)</f>
        <v>0</v>
      </c>
      <c r="BL239" s="18" t="s">
        <v>138</v>
      </c>
      <c r="BM239" s="224" t="s">
        <v>342</v>
      </c>
    </row>
    <row r="240" s="2" customFormat="1">
      <c r="A240" s="39"/>
      <c r="B240" s="40"/>
      <c r="C240" s="41"/>
      <c r="D240" s="226" t="s">
        <v>140</v>
      </c>
      <c r="E240" s="41"/>
      <c r="F240" s="227" t="s">
        <v>343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140</v>
      </c>
      <c r="AU240" s="18" t="s">
        <v>81</v>
      </c>
    </row>
    <row r="241" s="2" customFormat="1">
      <c r="A241" s="39"/>
      <c r="B241" s="40"/>
      <c r="C241" s="41"/>
      <c r="D241" s="231" t="s">
        <v>142</v>
      </c>
      <c r="E241" s="41"/>
      <c r="F241" s="232" t="s">
        <v>344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142</v>
      </c>
      <c r="AU241" s="18" t="s">
        <v>81</v>
      </c>
    </row>
    <row r="242" s="2" customFormat="1">
      <c r="A242" s="39"/>
      <c r="B242" s="40"/>
      <c r="C242" s="41"/>
      <c r="D242" s="226" t="s">
        <v>144</v>
      </c>
      <c r="E242" s="41"/>
      <c r="F242" s="233" t="s">
        <v>345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144</v>
      </c>
      <c r="AU242" s="18" t="s">
        <v>81</v>
      </c>
    </row>
    <row r="243" s="13" customFormat="1">
      <c r="A243" s="13"/>
      <c r="B243" s="234"/>
      <c r="C243" s="235"/>
      <c r="D243" s="226" t="s">
        <v>146</v>
      </c>
      <c r="E243" s="236" t="s">
        <v>19</v>
      </c>
      <c r="F243" s="237" t="s">
        <v>346</v>
      </c>
      <c r="G243" s="235"/>
      <c r="H243" s="238">
        <v>2107.5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146</v>
      </c>
      <c r="AU243" s="244" t="s">
        <v>81</v>
      </c>
      <c r="AV243" s="13" t="s">
        <v>81</v>
      </c>
      <c r="AW243" s="13" t="s">
        <v>33</v>
      </c>
      <c r="AX243" s="13" t="s">
        <v>79</v>
      </c>
      <c r="AY243" s="244" t="s">
        <v>131</v>
      </c>
    </row>
    <row r="244" s="2" customFormat="1" ht="16.5" customHeight="1">
      <c r="A244" s="39"/>
      <c r="B244" s="40"/>
      <c r="C244" s="266" t="s">
        <v>347</v>
      </c>
      <c r="D244" s="266" t="s">
        <v>276</v>
      </c>
      <c r="E244" s="267" t="s">
        <v>348</v>
      </c>
      <c r="F244" s="268" t="s">
        <v>349</v>
      </c>
      <c r="G244" s="269" t="s">
        <v>136</v>
      </c>
      <c r="H244" s="270">
        <v>7753</v>
      </c>
      <c r="I244" s="271"/>
      <c r="J244" s="272">
        <f>ROUND(I244*H244,2)</f>
        <v>0</v>
      </c>
      <c r="K244" s="268" t="s">
        <v>137</v>
      </c>
      <c r="L244" s="273"/>
      <c r="M244" s="274" t="s">
        <v>19</v>
      </c>
      <c r="N244" s="275" t="s">
        <v>43</v>
      </c>
      <c r="O244" s="85"/>
      <c r="P244" s="222">
        <f>O244*H244</f>
        <v>0</v>
      </c>
      <c r="Q244" s="222">
        <v>0.00029999999999999997</v>
      </c>
      <c r="R244" s="222">
        <f>Q244*H244</f>
        <v>2.3258999999999999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192</v>
      </c>
      <c r="AT244" s="224" t="s">
        <v>276</v>
      </c>
      <c r="AU244" s="224" t="s">
        <v>81</v>
      </c>
      <c r="AY244" s="18" t="s">
        <v>131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79</v>
      </c>
      <c r="BK244" s="225">
        <f>ROUND(I244*H244,2)</f>
        <v>0</v>
      </c>
      <c r="BL244" s="18" t="s">
        <v>138</v>
      </c>
      <c r="BM244" s="224" t="s">
        <v>350</v>
      </c>
    </row>
    <row r="245" s="2" customFormat="1">
      <c r="A245" s="39"/>
      <c r="B245" s="40"/>
      <c r="C245" s="41"/>
      <c r="D245" s="226" t="s">
        <v>140</v>
      </c>
      <c r="E245" s="41"/>
      <c r="F245" s="227" t="s">
        <v>349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140</v>
      </c>
      <c r="AU245" s="18" t="s">
        <v>81</v>
      </c>
    </row>
    <row r="246" s="13" customFormat="1">
      <c r="A246" s="13"/>
      <c r="B246" s="234"/>
      <c r="C246" s="235"/>
      <c r="D246" s="226" t="s">
        <v>146</v>
      </c>
      <c r="E246" s="236" t="s">
        <v>19</v>
      </c>
      <c r="F246" s="237" t="s">
        <v>351</v>
      </c>
      <c r="G246" s="235"/>
      <c r="H246" s="238">
        <v>2107.5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146</v>
      </c>
      <c r="AU246" s="244" t="s">
        <v>81</v>
      </c>
      <c r="AV246" s="13" t="s">
        <v>81</v>
      </c>
      <c r="AW246" s="13" t="s">
        <v>33</v>
      </c>
      <c r="AX246" s="13" t="s">
        <v>72</v>
      </c>
      <c r="AY246" s="244" t="s">
        <v>131</v>
      </c>
    </row>
    <row r="247" s="13" customFormat="1">
      <c r="A247" s="13"/>
      <c r="B247" s="234"/>
      <c r="C247" s="235"/>
      <c r="D247" s="226" t="s">
        <v>146</v>
      </c>
      <c r="E247" s="236" t="s">
        <v>19</v>
      </c>
      <c r="F247" s="237" t="s">
        <v>352</v>
      </c>
      <c r="G247" s="235"/>
      <c r="H247" s="238">
        <v>5645.5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146</v>
      </c>
      <c r="AU247" s="244" t="s">
        <v>81</v>
      </c>
      <c r="AV247" s="13" t="s">
        <v>81</v>
      </c>
      <c r="AW247" s="13" t="s">
        <v>33</v>
      </c>
      <c r="AX247" s="13" t="s">
        <v>72</v>
      </c>
      <c r="AY247" s="244" t="s">
        <v>131</v>
      </c>
    </row>
    <row r="248" s="14" customFormat="1">
      <c r="A248" s="14"/>
      <c r="B248" s="245"/>
      <c r="C248" s="246"/>
      <c r="D248" s="226" t="s">
        <v>146</v>
      </c>
      <c r="E248" s="247" t="s">
        <v>19</v>
      </c>
      <c r="F248" s="248" t="s">
        <v>156</v>
      </c>
      <c r="G248" s="246"/>
      <c r="H248" s="249">
        <v>7753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146</v>
      </c>
      <c r="AU248" s="255" t="s">
        <v>81</v>
      </c>
      <c r="AV248" s="14" t="s">
        <v>138</v>
      </c>
      <c r="AW248" s="14" t="s">
        <v>33</v>
      </c>
      <c r="AX248" s="14" t="s">
        <v>79</v>
      </c>
      <c r="AY248" s="255" t="s">
        <v>131</v>
      </c>
    </row>
    <row r="249" s="2" customFormat="1" ht="24.15" customHeight="1">
      <c r="A249" s="39"/>
      <c r="B249" s="40"/>
      <c r="C249" s="213" t="s">
        <v>353</v>
      </c>
      <c r="D249" s="213" t="s">
        <v>133</v>
      </c>
      <c r="E249" s="214" t="s">
        <v>354</v>
      </c>
      <c r="F249" s="215" t="s">
        <v>355</v>
      </c>
      <c r="G249" s="216" t="s">
        <v>195</v>
      </c>
      <c r="H249" s="217">
        <v>1405</v>
      </c>
      <c r="I249" s="218"/>
      <c r="J249" s="219">
        <f>ROUND(I249*H249,2)</f>
        <v>0</v>
      </c>
      <c r="K249" s="215" t="s">
        <v>137</v>
      </c>
      <c r="L249" s="45"/>
      <c r="M249" s="220" t="s">
        <v>19</v>
      </c>
      <c r="N249" s="221" t="s">
        <v>43</v>
      </c>
      <c r="O249" s="85"/>
      <c r="P249" s="222">
        <f>O249*H249</f>
        <v>0</v>
      </c>
      <c r="Q249" s="222">
        <v>0.20477000000000001</v>
      </c>
      <c r="R249" s="222">
        <f>Q249*H249</f>
        <v>287.70185000000004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138</v>
      </c>
      <c r="AT249" s="224" t="s">
        <v>133</v>
      </c>
      <c r="AU249" s="224" t="s">
        <v>81</v>
      </c>
      <c r="AY249" s="18" t="s">
        <v>131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79</v>
      </c>
      <c r="BK249" s="225">
        <f>ROUND(I249*H249,2)</f>
        <v>0</v>
      </c>
      <c r="BL249" s="18" t="s">
        <v>138</v>
      </c>
      <c r="BM249" s="224" t="s">
        <v>356</v>
      </c>
    </row>
    <row r="250" s="2" customFormat="1">
      <c r="A250" s="39"/>
      <c r="B250" s="40"/>
      <c r="C250" s="41"/>
      <c r="D250" s="226" t="s">
        <v>140</v>
      </c>
      <c r="E250" s="41"/>
      <c r="F250" s="227" t="s">
        <v>357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140</v>
      </c>
      <c r="AU250" s="18" t="s">
        <v>81</v>
      </c>
    </row>
    <row r="251" s="2" customFormat="1">
      <c r="A251" s="39"/>
      <c r="B251" s="40"/>
      <c r="C251" s="41"/>
      <c r="D251" s="231" t="s">
        <v>142</v>
      </c>
      <c r="E251" s="41"/>
      <c r="F251" s="232" t="s">
        <v>358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142</v>
      </c>
      <c r="AU251" s="18" t="s">
        <v>81</v>
      </c>
    </row>
    <row r="252" s="2" customFormat="1">
      <c r="A252" s="39"/>
      <c r="B252" s="40"/>
      <c r="C252" s="41"/>
      <c r="D252" s="226" t="s">
        <v>144</v>
      </c>
      <c r="E252" s="41"/>
      <c r="F252" s="233" t="s">
        <v>359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144</v>
      </c>
      <c r="AU252" s="18" t="s">
        <v>81</v>
      </c>
    </row>
    <row r="253" s="13" customFormat="1">
      <c r="A253" s="13"/>
      <c r="B253" s="234"/>
      <c r="C253" s="235"/>
      <c r="D253" s="226" t="s">
        <v>146</v>
      </c>
      <c r="E253" s="236" t="s">
        <v>19</v>
      </c>
      <c r="F253" s="237" t="s">
        <v>360</v>
      </c>
      <c r="G253" s="235"/>
      <c r="H253" s="238">
        <v>1405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146</v>
      </c>
      <c r="AU253" s="244" t="s">
        <v>81</v>
      </c>
      <c r="AV253" s="13" t="s">
        <v>81</v>
      </c>
      <c r="AW253" s="13" t="s">
        <v>33</v>
      </c>
      <c r="AX253" s="13" t="s">
        <v>79</v>
      </c>
      <c r="AY253" s="244" t="s">
        <v>131</v>
      </c>
    </row>
    <row r="254" s="2" customFormat="1" ht="16.5" customHeight="1">
      <c r="A254" s="39"/>
      <c r="B254" s="40"/>
      <c r="C254" s="213" t="s">
        <v>361</v>
      </c>
      <c r="D254" s="213" t="s">
        <v>133</v>
      </c>
      <c r="E254" s="214" t="s">
        <v>362</v>
      </c>
      <c r="F254" s="215" t="s">
        <v>363</v>
      </c>
      <c r="G254" s="216" t="s">
        <v>136</v>
      </c>
      <c r="H254" s="217">
        <v>5645.5</v>
      </c>
      <c r="I254" s="218"/>
      <c r="J254" s="219">
        <f>ROUND(I254*H254,2)</f>
        <v>0</v>
      </c>
      <c r="K254" s="215" t="s">
        <v>137</v>
      </c>
      <c r="L254" s="45"/>
      <c r="M254" s="220" t="s">
        <v>19</v>
      </c>
      <c r="N254" s="221" t="s">
        <v>43</v>
      </c>
      <c r="O254" s="85"/>
      <c r="P254" s="222">
        <f>O254*H254</f>
        <v>0</v>
      </c>
      <c r="Q254" s="222">
        <v>0.00022000000000000001</v>
      </c>
      <c r="R254" s="222">
        <f>Q254*H254</f>
        <v>1.2420100000000001</v>
      </c>
      <c r="S254" s="222">
        <v>0</v>
      </c>
      <c r="T254" s="223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4" t="s">
        <v>138</v>
      </c>
      <c r="AT254" s="224" t="s">
        <v>133</v>
      </c>
      <c r="AU254" s="224" t="s">
        <v>81</v>
      </c>
      <c r="AY254" s="18" t="s">
        <v>131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8" t="s">
        <v>79</v>
      </c>
      <c r="BK254" s="225">
        <f>ROUND(I254*H254,2)</f>
        <v>0</v>
      </c>
      <c r="BL254" s="18" t="s">
        <v>138</v>
      </c>
      <c r="BM254" s="224" t="s">
        <v>364</v>
      </c>
    </row>
    <row r="255" s="2" customFormat="1">
      <c r="A255" s="39"/>
      <c r="B255" s="40"/>
      <c r="C255" s="41"/>
      <c r="D255" s="226" t="s">
        <v>140</v>
      </c>
      <c r="E255" s="41"/>
      <c r="F255" s="227" t="s">
        <v>365</v>
      </c>
      <c r="G255" s="41"/>
      <c r="H255" s="41"/>
      <c r="I255" s="228"/>
      <c r="J255" s="41"/>
      <c r="K255" s="41"/>
      <c r="L255" s="45"/>
      <c r="M255" s="229"/>
      <c r="N255" s="230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140</v>
      </c>
      <c r="AU255" s="18" t="s">
        <v>81</v>
      </c>
    </row>
    <row r="256" s="2" customFormat="1">
      <c r="A256" s="39"/>
      <c r="B256" s="40"/>
      <c r="C256" s="41"/>
      <c r="D256" s="231" t="s">
        <v>142</v>
      </c>
      <c r="E256" s="41"/>
      <c r="F256" s="232" t="s">
        <v>366</v>
      </c>
      <c r="G256" s="41"/>
      <c r="H256" s="41"/>
      <c r="I256" s="228"/>
      <c r="J256" s="41"/>
      <c r="K256" s="41"/>
      <c r="L256" s="45"/>
      <c r="M256" s="229"/>
      <c r="N256" s="23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142</v>
      </c>
      <c r="AU256" s="18" t="s">
        <v>81</v>
      </c>
    </row>
    <row r="257" s="2" customFormat="1">
      <c r="A257" s="39"/>
      <c r="B257" s="40"/>
      <c r="C257" s="41"/>
      <c r="D257" s="226" t="s">
        <v>144</v>
      </c>
      <c r="E257" s="41"/>
      <c r="F257" s="233" t="s">
        <v>367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144</v>
      </c>
      <c r="AU257" s="18" t="s">
        <v>81</v>
      </c>
    </row>
    <row r="258" s="13" customFormat="1">
      <c r="A258" s="13"/>
      <c r="B258" s="234"/>
      <c r="C258" s="235"/>
      <c r="D258" s="226" t="s">
        <v>146</v>
      </c>
      <c r="E258" s="236" t="s">
        <v>19</v>
      </c>
      <c r="F258" s="237" t="s">
        <v>352</v>
      </c>
      <c r="G258" s="235"/>
      <c r="H258" s="238">
        <v>5645.5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146</v>
      </c>
      <c r="AU258" s="244" t="s">
        <v>81</v>
      </c>
      <c r="AV258" s="13" t="s">
        <v>81</v>
      </c>
      <c r="AW258" s="13" t="s">
        <v>33</v>
      </c>
      <c r="AX258" s="13" t="s">
        <v>79</v>
      </c>
      <c r="AY258" s="244" t="s">
        <v>131</v>
      </c>
    </row>
    <row r="259" s="12" customFormat="1" ht="22.8" customHeight="1">
      <c r="A259" s="12"/>
      <c r="B259" s="197"/>
      <c r="C259" s="198"/>
      <c r="D259" s="199" t="s">
        <v>71</v>
      </c>
      <c r="E259" s="211" t="s">
        <v>138</v>
      </c>
      <c r="F259" s="211" t="s">
        <v>368</v>
      </c>
      <c r="G259" s="198"/>
      <c r="H259" s="198"/>
      <c r="I259" s="201"/>
      <c r="J259" s="212">
        <f>BK259</f>
        <v>0</v>
      </c>
      <c r="K259" s="198"/>
      <c r="L259" s="203"/>
      <c r="M259" s="204"/>
      <c r="N259" s="205"/>
      <c r="O259" s="205"/>
      <c r="P259" s="206">
        <f>SUM(P260:P269)</f>
        <v>0</v>
      </c>
      <c r="Q259" s="205"/>
      <c r="R259" s="206">
        <f>SUM(R260:R269)</f>
        <v>52.279399999999995</v>
      </c>
      <c r="S259" s="205"/>
      <c r="T259" s="207">
        <f>SUM(T260:T269)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8" t="s">
        <v>79</v>
      </c>
      <c r="AT259" s="209" t="s">
        <v>71</v>
      </c>
      <c r="AU259" s="209" t="s">
        <v>79</v>
      </c>
      <c r="AY259" s="208" t="s">
        <v>131</v>
      </c>
      <c r="BK259" s="210">
        <f>SUM(BK260:BK269)</f>
        <v>0</v>
      </c>
    </row>
    <row r="260" s="2" customFormat="1" ht="16.5" customHeight="1">
      <c r="A260" s="39"/>
      <c r="B260" s="40"/>
      <c r="C260" s="213" t="s">
        <v>369</v>
      </c>
      <c r="D260" s="213" t="s">
        <v>133</v>
      </c>
      <c r="E260" s="214" t="s">
        <v>370</v>
      </c>
      <c r="F260" s="215" t="s">
        <v>371</v>
      </c>
      <c r="G260" s="216" t="s">
        <v>136</v>
      </c>
      <c r="H260" s="217">
        <v>215</v>
      </c>
      <c r="I260" s="218"/>
      <c r="J260" s="219">
        <f>ROUND(I260*H260,2)</f>
        <v>0</v>
      </c>
      <c r="K260" s="215" t="s">
        <v>137</v>
      </c>
      <c r="L260" s="45"/>
      <c r="M260" s="220" t="s">
        <v>19</v>
      </c>
      <c r="N260" s="221" t="s">
        <v>43</v>
      </c>
      <c r="O260" s="85"/>
      <c r="P260" s="222">
        <f>O260*H260</f>
        <v>0</v>
      </c>
      <c r="Q260" s="222">
        <v>0.24315999999999999</v>
      </c>
      <c r="R260" s="222">
        <f>Q260*H260</f>
        <v>52.279399999999995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138</v>
      </c>
      <c r="AT260" s="224" t="s">
        <v>133</v>
      </c>
      <c r="AU260" s="224" t="s">
        <v>81</v>
      </c>
      <c r="AY260" s="18" t="s">
        <v>131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79</v>
      </c>
      <c r="BK260" s="225">
        <f>ROUND(I260*H260,2)</f>
        <v>0</v>
      </c>
      <c r="BL260" s="18" t="s">
        <v>138</v>
      </c>
      <c r="BM260" s="224" t="s">
        <v>372</v>
      </c>
    </row>
    <row r="261" s="2" customFormat="1">
      <c r="A261" s="39"/>
      <c r="B261" s="40"/>
      <c r="C261" s="41"/>
      <c r="D261" s="226" t="s">
        <v>140</v>
      </c>
      <c r="E261" s="41"/>
      <c r="F261" s="227" t="s">
        <v>373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140</v>
      </c>
      <c r="AU261" s="18" t="s">
        <v>81</v>
      </c>
    </row>
    <row r="262" s="2" customFormat="1">
      <c r="A262" s="39"/>
      <c r="B262" s="40"/>
      <c r="C262" s="41"/>
      <c r="D262" s="231" t="s">
        <v>142</v>
      </c>
      <c r="E262" s="41"/>
      <c r="F262" s="232" t="s">
        <v>374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142</v>
      </c>
      <c r="AU262" s="18" t="s">
        <v>81</v>
      </c>
    </row>
    <row r="263" s="2" customFormat="1">
      <c r="A263" s="39"/>
      <c r="B263" s="40"/>
      <c r="C263" s="41"/>
      <c r="D263" s="226" t="s">
        <v>144</v>
      </c>
      <c r="E263" s="41"/>
      <c r="F263" s="233" t="s">
        <v>375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144</v>
      </c>
      <c r="AU263" s="18" t="s">
        <v>81</v>
      </c>
    </row>
    <row r="264" s="13" customFormat="1">
      <c r="A264" s="13"/>
      <c r="B264" s="234"/>
      <c r="C264" s="235"/>
      <c r="D264" s="226" t="s">
        <v>146</v>
      </c>
      <c r="E264" s="236" t="s">
        <v>19</v>
      </c>
      <c r="F264" s="237" t="s">
        <v>376</v>
      </c>
      <c r="G264" s="235"/>
      <c r="H264" s="238">
        <v>215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146</v>
      </c>
      <c r="AU264" s="244" t="s">
        <v>81</v>
      </c>
      <c r="AV264" s="13" t="s">
        <v>81</v>
      </c>
      <c r="AW264" s="13" t="s">
        <v>33</v>
      </c>
      <c r="AX264" s="13" t="s">
        <v>79</v>
      </c>
      <c r="AY264" s="244" t="s">
        <v>131</v>
      </c>
    </row>
    <row r="265" s="2" customFormat="1" ht="16.5" customHeight="1">
      <c r="A265" s="39"/>
      <c r="B265" s="40"/>
      <c r="C265" s="213" t="s">
        <v>377</v>
      </c>
      <c r="D265" s="213" t="s">
        <v>133</v>
      </c>
      <c r="E265" s="214" t="s">
        <v>378</v>
      </c>
      <c r="F265" s="215" t="s">
        <v>379</v>
      </c>
      <c r="G265" s="216" t="s">
        <v>205</v>
      </c>
      <c r="H265" s="217">
        <v>11.640000000000001</v>
      </c>
      <c r="I265" s="218"/>
      <c r="J265" s="219">
        <f>ROUND(I265*H265,2)</f>
        <v>0</v>
      </c>
      <c r="K265" s="215" t="s">
        <v>137</v>
      </c>
      <c r="L265" s="45"/>
      <c r="M265" s="220" t="s">
        <v>19</v>
      </c>
      <c r="N265" s="221" t="s">
        <v>43</v>
      </c>
      <c r="O265" s="85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138</v>
      </c>
      <c r="AT265" s="224" t="s">
        <v>133</v>
      </c>
      <c r="AU265" s="224" t="s">
        <v>81</v>
      </c>
      <c r="AY265" s="18" t="s">
        <v>131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79</v>
      </c>
      <c r="BK265" s="225">
        <f>ROUND(I265*H265,2)</f>
        <v>0</v>
      </c>
      <c r="BL265" s="18" t="s">
        <v>138</v>
      </c>
      <c r="BM265" s="224" t="s">
        <v>380</v>
      </c>
    </row>
    <row r="266" s="2" customFormat="1">
      <c r="A266" s="39"/>
      <c r="B266" s="40"/>
      <c r="C266" s="41"/>
      <c r="D266" s="226" t="s">
        <v>140</v>
      </c>
      <c r="E266" s="41"/>
      <c r="F266" s="227" t="s">
        <v>381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140</v>
      </c>
      <c r="AU266" s="18" t="s">
        <v>81</v>
      </c>
    </row>
    <row r="267" s="2" customFormat="1">
      <c r="A267" s="39"/>
      <c r="B267" s="40"/>
      <c r="C267" s="41"/>
      <c r="D267" s="231" t="s">
        <v>142</v>
      </c>
      <c r="E267" s="41"/>
      <c r="F267" s="232" t="s">
        <v>382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142</v>
      </c>
      <c r="AU267" s="18" t="s">
        <v>81</v>
      </c>
    </row>
    <row r="268" s="2" customFormat="1">
      <c r="A268" s="39"/>
      <c r="B268" s="40"/>
      <c r="C268" s="41"/>
      <c r="D268" s="226" t="s">
        <v>144</v>
      </c>
      <c r="E268" s="41"/>
      <c r="F268" s="233" t="s">
        <v>383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144</v>
      </c>
      <c r="AU268" s="18" t="s">
        <v>81</v>
      </c>
    </row>
    <row r="269" s="13" customFormat="1">
      <c r="A269" s="13"/>
      <c r="B269" s="234"/>
      <c r="C269" s="235"/>
      <c r="D269" s="226" t="s">
        <v>146</v>
      </c>
      <c r="E269" s="236" t="s">
        <v>19</v>
      </c>
      <c r="F269" s="237" t="s">
        <v>384</v>
      </c>
      <c r="G269" s="235"/>
      <c r="H269" s="238">
        <v>11.640000000000001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146</v>
      </c>
      <c r="AU269" s="244" t="s">
        <v>81</v>
      </c>
      <c r="AV269" s="13" t="s">
        <v>81</v>
      </c>
      <c r="AW269" s="13" t="s">
        <v>33</v>
      </c>
      <c r="AX269" s="13" t="s">
        <v>79</v>
      </c>
      <c r="AY269" s="244" t="s">
        <v>131</v>
      </c>
    </row>
    <row r="270" s="12" customFormat="1" ht="22.8" customHeight="1">
      <c r="A270" s="12"/>
      <c r="B270" s="197"/>
      <c r="C270" s="198"/>
      <c r="D270" s="199" t="s">
        <v>71</v>
      </c>
      <c r="E270" s="211" t="s">
        <v>171</v>
      </c>
      <c r="F270" s="211" t="s">
        <v>385</v>
      </c>
      <c r="G270" s="198"/>
      <c r="H270" s="198"/>
      <c r="I270" s="201"/>
      <c r="J270" s="212">
        <f>BK270</f>
        <v>0</v>
      </c>
      <c r="K270" s="198"/>
      <c r="L270" s="203"/>
      <c r="M270" s="204"/>
      <c r="N270" s="205"/>
      <c r="O270" s="205"/>
      <c r="P270" s="206">
        <f>SUM(P271:P321)</f>
        <v>0</v>
      </c>
      <c r="Q270" s="205"/>
      <c r="R270" s="206">
        <f>SUM(R271:R321)</f>
        <v>3.5799720000000002</v>
      </c>
      <c r="S270" s="205"/>
      <c r="T270" s="207">
        <f>SUM(T271:T321)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8" t="s">
        <v>79</v>
      </c>
      <c r="AT270" s="209" t="s">
        <v>71</v>
      </c>
      <c r="AU270" s="209" t="s">
        <v>79</v>
      </c>
      <c r="AY270" s="208" t="s">
        <v>131</v>
      </c>
      <c r="BK270" s="210">
        <f>SUM(BK271:BK321)</f>
        <v>0</v>
      </c>
    </row>
    <row r="271" s="2" customFormat="1" ht="16.5" customHeight="1">
      <c r="A271" s="39"/>
      <c r="B271" s="40"/>
      <c r="C271" s="213" t="s">
        <v>386</v>
      </c>
      <c r="D271" s="213" t="s">
        <v>133</v>
      </c>
      <c r="E271" s="214" t="s">
        <v>387</v>
      </c>
      <c r="F271" s="215" t="s">
        <v>388</v>
      </c>
      <c r="G271" s="216" t="s">
        <v>136</v>
      </c>
      <c r="H271" s="217">
        <v>10588.5</v>
      </c>
      <c r="I271" s="218"/>
      <c r="J271" s="219">
        <f>ROUND(I271*H271,2)</f>
        <v>0</v>
      </c>
      <c r="K271" s="215" t="s">
        <v>137</v>
      </c>
      <c r="L271" s="45"/>
      <c r="M271" s="220" t="s">
        <v>19</v>
      </c>
      <c r="N271" s="221" t="s">
        <v>43</v>
      </c>
      <c r="O271" s="85"/>
      <c r="P271" s="222">
        <f>O271*H271</f>
        <v>0</v>
      </c>
      <c r="Q271" s="222">
        <v>0</v>
      </c>
      <c r="R271" s="222">
        <f>Q271*H271</f>
        <v>0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138</v>
      </c>
      <c r="AT271" s="224" t="s">
        <v>133</v>
      </c>
      <c r="AU271" s="224" t="s">
        <v>81</v>
      </c>
      <c r="AY271" s="18" t="s">
        <v>131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79</v>
      </c>
      <c r="BK271" s="225">
        <f>ROUND(I271*H271,2)</f>
        <v>0</v>
      </c>
      <c r="BL271" s="18" t="s">
        <v>138</v>
      </c>
      <c r="BM271" s="224" t="s">
        <v>389</v>
      </c>
    </row>
    <row r="272" s="2" customFormat="1">
      <c r="A272" s="39"/>
      <c r="B272" s="40"/>
      <c r="C272" s="41"/>
      <c r="D272" s="226" t="s">
        <v>140</v>
      </c>
      <c r="E272" s="41"/>
      <c r="F272" s="227" t="s">
        <v>390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140</v>
      </c>
      <c r="AU272" s="18" t="s">
        <v>81</v>
      </c>
    </row>
    <row r="273" s="2" customFormat="1">
      <c r="A273" s="39"/>
      <c r="B273" s="40"/>
      <c r="C273" s="41"/>
      <c r="D273" s="231" t="s">
        <v>142</v>
      </c>
      <c r="E273" s="41"/>
      <c r="F273" s="232" t="s">
        <v>391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142</v>
      </c>
      <c r="AU273" s="18" t="s">
        <v>81</v>
      </c>
    </row>
    <row r="274" s="13" customFormat="1">
      <c r="A274" s="13"/>
      <c r="B274" s="234"/>
      <c r="C274" s="235"/>
      <c r="D274" s="226" t="s">
        <v>146</v>
      </c>
      <c r="E274" s="236" t="s">
        <v>19</v>
      </c>
      <c r="F274" s="237" t="s">
        <v>392</v>
      </c>
      <c r="G274" s="235"/>
      <c r="H274" s="238">
        <v>10588.5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146</v>
      </c>
      <c r="AU274" s="244" t="s">
        <v>81</v>
      </c>
      <c r="AV274" s="13" t="s">
        <v>81</v>
      </c>
      <c r="AW274" s="13" t="s">
        <v>33</v>
      </c>
      <c r="AX274" s="13" t="s">
        <v>79</v>
      </c>
      <c r="AY274" s="244" t="s">
        <v>131</v>
      </c>
    </row>
    <row r="275" s="2" customFormat="1" ht="16.5" customHeight="1">
      <c r="A275" s="39"/>
      <c r="B275" s="40"/>
      <c r="C275" s="213" t="s">
        <v>393</v>
      </c>
      <c r="D275" s="213" t="s">
        <v>133</v>
      </c>
      <c r="E275" s="214" t="s">
        <v>394</v>
      </c>
      <c r="F275" s="215" t="s">
        <v>395</v>
      </c>
      <c r="G275" s="216" t="s">
        <v>136</v>
      </c>
      <c r="H275" s="217">
        <v>7</v>
      </c>
      <c r="I275" s="218"/>
      <c r="J275" s="219">
        <f>ROUND(I275*H275,2)</f>
        <v>0</v>
      </c>
      <c r="K275" s="215" t="s">
        <v>137</v>
      </c>
      <c r="L275" s="45"/>
      <c r="M275" s="220" t="s">
        <v>19</v>
      </c>
      <c r="N275" s="221" t="s">
        <v>43</v>
      </c>
      <c r="O275" s="85"/>
      <c r="P275" s="222">
        <f>O275*H275</f>
        <v>0</v>
      </c>
      <c r="Q275" s="222">
        <v>0</v>
      </c>
      <c r="R275" s="222">
        <f>Q275*H275</f>
        <v>0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138</v>
      </c>
      <c r="AT275" s="224" t="s">
        <v>133</v>
      </c>
      <c r="AU275" s="224" t="s">
        <v>81</v>
      </c>
      <c r="AY275" s="18" t="s">
        <v>131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79</v>
      </c>
      <c r="BK275" s="225">
        <f>ROUND(I275*H275,2)</f>
        <v>0</v>
      </c>
      <c r="BL275" s="18" t="s">
        <v>138</v>
      </c>
      <c r="BM275" s="224" t="s">
        <v>396</v>
      </c>
    </row>
    <row r="276" s="2" customFormat="1">
      <c r="A276" s="39"/>
      <c r="B276" s="40"/>
      <c r="C276" s="41"/>
      <c r="D276" s="226" t="s">
        <v>140</v>
      </c>
      <c r="E276" s="41"/>
      <c r="F276" s="227" t="s">
        <v>397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140</v>
      </c>
      <c r="AU276" s="18" t="s">
        <v>81</v>
      </c>
    </row>
    <row r="277" s="2" customFormat="1">
      <c r="A277" s="39"/>
      <c r="B277" s="40"/>
      <c r="C277" s="41"/>
      <c r="D277" s="231" t="s">
        <v>142</v>
      </c>
      <c r="E277" s="41"/>
      <c r="F277" s="232" t="s">
        <v>398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142</v>
      </c>
      <c r="AU277" s="18" t="s">
        <v>81</v>
      </c>
    </row>
    <row r="278" s="13" customFormat="1">
      <c r="A278" s="13"/>
      <c r="B278" s="234"/>
      <c r="C278" s="235"/>
      <c r="D278" s="226" t="s">
        <v>146</v>
      </c>
      <c r="E278" s="236" t="s">
        <v>19</v>
      </c>
      <c r="F278" s="237" t="s">
        <v>399</v>
      </c>
      <c r="G278" s="235"/>
      <c r="H278" s="238">
        <v>7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146</v>
      </c>
      <c r="AU278" s="244" t="s">
        <v>81</v>
      </c>
      <c r="AV278" s="13" t="s">
        <v>81</v>
      </c>
      <c r="AW278" s="13" t="s">
        <v>33</v>
      </c>
      <c r="AX278" s="13" t="s">
        <v>79</v>
      </c>
      <c r="AY278" s="244" t="s">
        <v>131</v>
      </c>
    </row>
    <row r="279" s="2" customFormat="1" ht="16.5" customHeight="1">
      <c r="A279" s="39"/>
      <c r="B279" s="40"/>
      <c r="C279" s="213" t="s">
        <v>400</v>
      </c>
      <c r="D279" s="213" t="s">
        <v>133</v>
      </c>
      <c r="E279" s="214" t="s">
        <v>401</v>
      </c>
      <c r="F279" s="215" t="s">
        <v>402</v>
      </c>
      <c r="G279" s="216" t="s">
        <v>136</v>
      </c>
      <c r="H279" s="217">
        <v>5645.5</v>
      </c>
      <c r="I279" s="218"/>
      <c r="J279" s="219">
        <f>ROUND(I279*H279,2)</f>
        <v>0</v>
      </c>
      <c r="K279" s="215" t="s">
        <v>137</v>
      </c>
      <c r="L279" s="45"/>
      <c r="M279" s="220" t="s">
        <v>19</v>
      </c>
      <c r="N279" s="221" t="s">
        <v>43</v>
      </c>
      <c r="O279" s="85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3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4" t="s">
        <v>138</v>
      </c>
      <c r="AT279" s="224" t="s">
        <v>133</v>
      </c>
      <c r="AU279" s="224" t="s">
        <v>81</v>
      </c>
      <c r="AY279" s="18" t="s">
        <v>131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8" t="s">
        <v>79</v>
      </c>
      <c r="BK279" s="225">
        <f>ROUND(I279*H279,2)</f>
        <v>0</v>
      </c>
      <c r="BL279" s="18" t="s">
        <v>138</v>
      </c>
      <c r="BM279" s="224" t="s">
        <v>403</v>
      </c>
    </row>
    <row r="280" s="2" customFormat="1">
      <c r="A280" s="39"/>
      <c r="B280" s="40"/>
      <c r="C280" s="41"/>
      <c r="D280" s="226" t="s">
        <v>140</v>
      </c>
      <c r="E280" s="41"/>
      <c r="F280" s="227" t="s">
        <v>404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140</v>
      </c>
      <c r="AU280" s="18" t="s">
        <v>81</v>
      </c>
    </row>
    <row r="281" s="2" customFormat="1">
      <c r="A281" s="39"/>
      <c r="B281" s="40"/>
      <c r="C281" s="41"/>
      <c r="D281" s="231" t="s">
        <v>142</v>
      </c>
      <c r="E281" s="41"/>
      <c r="F281" s="232" t="s">
        <v>405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142</v>
      </c>
      <c r="AU281" s="18" t="s">
        <v>81</v>
      </c>
    </row>
    <row r="282" s="13" customFormat="1">
      <c r="A282" s="13"/>
      <c r="B282" s="234"/>
      <c r="C282" s="235"/>
      <c r="D282" s="226" t="s">
        <v>146</v>
      </c>
      <c r="E282" s="236" t="s">
        <v>19</v>
      </c>
      <c r="F282" s="237" t="s">
        <v>406</v>
      </c>
      <c r="G282" s="235"/>
      <c r="H282" s="238">
        <v>5645.5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146</v>
      </c>
      <c r="AU282" s="244" t="s">
        <v>81</v>
      </c>
      <c r="AV282" s="13" t="s">
        <v>81</v>
      </c>
      <c r="AW282" s="13" t="s">
        <v>33</v>
      </c>
      <c r="AX282" s="13" t="s">
        <v>79</v>
      </c>
      <c r="AY282" s="244" t="s">
        <v>131</v>
      </c>
    </row>
    <row r="283" s="2" customFormat="1" ht="16.5" customHeight="1">
      <c r="A283" s="39"/>
      <c r="B283" s="40"/>
      <c r="C283" s="213" t="s">
        <v>407</v>
      </c>
      <c r="D283" s="213" t="s">
        <v>133</v>
      </c>
      <c r="E283" s="214" t="s">
        <v>408</v>
      </c>
      <c r="F283" s="215" t="s">
        <v>409</v>
      </c>
      <c r="G283" s="216" t="s">
        <v>136</v>
      </c>
      <c r="H283" s="217">
        <v>4943</v>
      </c>
      <c r="I283" s="218"/>
      <c r="J283" s="219">
        <f>ROUND(I283*H283,2)</f>
        <v>0</v>
      </c>
      <c r="K283" s="215" t="s">
        <v>137</v>
      </c>
      <c r="L283" s="45"/>
      <c r="M283" s="220" t="s">
        <v>19</v>
      </c>
      <c r="N283" s="221" t="s">
        <v>43</v>
      </c>
      <c r="O283" s="85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138</v>
      </c>
      <c r="AT283" s="224" t="s">
        <v>133</v>
      </c>
      <c r="AU283" s="224" t="s">
        <v>81</v>
      </c>
      <c r="AY283" s="18" t="s">
        <v>131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8" t="s">
        <v>79</v>
      </c>
      <c r="BK283" s="225">
        <f>ROUND(I283*H283,2)</f>
        <v>0</v>
      </c>
      <c r="BL283" s="18" t="s">
        <v>138</v>
      </c>
      <c r="BM283" s="224" t="s">
        <v>410</v>
      </c>
    </row>
    <row r="284" s="2" customFormat="1">
      <c r="A284" s="39"/>
      <c r="B284" s="40"/>
      <c r="C284" s="41"/>
      <c r="D284" s="226" t="s">
        <v>140</v>
      </c>
      <c r="E284" s="41"/>
      <c r="F284" s="227" t="s">
        <v>411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140</v>
      </c>
      <c r="AU284" s="18" t="s">
        <v>81</v>
      </c>
    </row>
    <row r="285" s="2" customFormat="1">
      <c r="A285" s="39"/>
      <c r="B285" s="40"/>
      <c r="C285" s="41"/>
      <c r="D285" s="231" t="s">
        <v>142</v>
      </c>
      <c r="E285" s="41"/>
      <c r="F285" s="232" t="s">
        <v>412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142</v>
      </c>
      <c r="AU285" s="18" t="s">
        <v>81</v>
      </c>
    </row>
    <row r="286" s="2" customFormat="1">
      <c r="A286" s="39"/>
      <c r="B286" s="40"/>
      <c r="C286" s="41"/>
      <c r="D286" s="226" t="s">
        <v>144</v>
      </c>
      <c r="E286" s="41"/>
      <c r="F286" s="233" t="s">
        <v>413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144</v>
      </c>
      <c r="AU286" s="18" t="s">
        <v>81</v>
      </c>
    </row>
    <row r="287" s="13" customFormat="1">
      <c r="A287" s="13"/>
      <c r="B287" s="234"/>
      <c r="C287" s="235"/>
      <c r="D287" s="226" t="s">
        <v>146</v>
      </c>
      <c r="E287" s="236" t="s">
        <v>19</v>
      </c>
      <c r="F287" s="237" t="s">
        <v>414</v>
      </c>
      <c r="G287" s="235"/>
      <c r="H287" s="238">
        <v>4943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146</v>
      </c>
      <c r="AU287" s="244" t="s">
        <v>81</v>
      </c>
      <c r="AV287" s="13" t="s">
        <v>81</v>
      </c>
      <c r="AW287" s="13" t="s">
        <v>33</v>
      </c>
      <c r="AX287" s="13" t="s">
        <v>79</v>
      </c>
      <c r="AY287" s="244" t="s">
        <v>131</v>
      </c>
    </row>
    <row r="288" s="2" customFormat="1" ht="16.5" customHeight="1">
      <c r="A288" s="39"/>
      <c r="B288" s="40"/>
      <c r="C288" s="213" t="s">
        <v>415</v>
      </c>
      <c r="D288" s="213" t="s">
        <v>133</v>
      </c>
      <c r="E288" s="214" t="s">
        <v>416</v>
      </c>
      <c r="F288" s="215" t="s">
        <v>417</v>
      </c>
      <c r="G288" s="216" t="s">
        <v>136</v>
      </c>
      <c r="H288" s="217">
        <v>7</v>
      </c>
      <c r="I288" s="218"/>
      <c r="J288" s="219">
        <f>ROUND(I288*H288,2)</f>
        <v>0</v>
      </c>
      <c r="K288" s="215" t="s">
        <v>137</v>
      </c>
      <c r="L288" s="45"/>
      <c r="M288" s="220" t="s">
        <v>19</v>
      </c>
      <c r="N288" s="221" t="s">
        <v>43</v>
      </c>
      <c r="O288" s="85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138</v>
      </c>
      <c r="AT288" s="224" t="s">
        <v>133</v>
      </c>
      <c r="AU288" s="224" t="s">
        <v>81</v>
      </c>
      <c r="AY288" s="18" t="s">
        <v>131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79</v>
      </c>
      <c r="BK288" s="225">
        <f>ROUND(I288*H288,2)</f>
        <v>0</v>
      </c>
      <c r="BL288" s="18" t="s">
        <v>138</v>
      </c>
      <c r="BM288" s="224" t="s">
        <v>418</v>
      </c>
    </row>
    <row r="289" s="2" customFormat="1">
      <c r="A289" s="39"/>
      <c r="B289" s="40"/>
      <c r="C289" s="41"/>
      <c r="D289" s="226" t="s">
        <v>140</v>
      </c>
      <c r="E289" s="41"/>
      <c r="F289" s="227" t="s">
        <v>419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140</v>
      </c>
      <c r="AU289" s="18" t="s">
        <v>81</v>
      </c>
    </row>
    <row r="290" s="2" customFormat="1">
      <c r="A290" s="39"/>
      <c r="B290" s="40"/>
      <c r="C290" s="41"/>
      <c r="D290" s="231" t="s">
        <v>142</v>
      </c>
      <c r="E290" s="41"/>
      <c r="F290" s="232" t="s">
        <v>420</v>
      </c>
      <c r="G290" s="41"/>
      <c r="H290" s="41"/>
      <c r="I290" s="228"/>
      <c r="J290" s="41"/>
      <c r="K290" s="41"/>
      <c r="L290" s="45"/>
      <c r="M290" s="229"/>
      <c r="N290" s="230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142</v>
      </c>
      <c r="AU290" s="18" t="s">
        <v>81</v>
      </c>
    </row>
    <row r="291" s="2" customFormat="1">
      <c r="A291" s="39"/>
      <c r="B291" s="40"/>
      <c r="C291" s="41"/>
      <c r="D291" s="226" t="s">
        <v>144</v>
      </c>
      <c r="E291" s="41"/>
      <c r="F291" s="233" t="s">
        <v>421</v>
      </c>
      <c r="G291" s="41"/>
      <c r="H291" s="41"/>
      <c r="I291" s="228"/>
      <c r="J291" s="41"/>
      <c r="K291" s="41"/>
      <c r="L291" s="45"/>
      <c r="M291" s="229"/>
      <c r="N291" s="230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144</v>
      </c>
      <c r="AU291" s="18" t="s">
        <v>81</v>
      </c>
    </row>
    <row r="292" s="13" customFormat="1">
      <c r="A292" s="13"/>
      <c r="B292" s="234"/>
      <c r="C292" s="235"/>
      <c r="D292" s="226" t="s">
        <v>146</v>
      </c>
      <c r="E292" s="236" t="s">
        <v>19</v>
      </c>
      <c r="F292" s="237" t="s">
        <v>422</v>
      </c>
      <c r="G292" s="235"/>
      <c r="H292" s="238">
        <v>7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146</v>
      </c>
      <c r="AU292" s="244" t="s">
        <v>81</v>
      </c>
      <c r="AV292" s="13" t="s">
        <v>81</v>
      </c>
      <c r="AW292" s="13" t="s">
        <v>33</v>
      </c>
      <c r="AX292" s="13" t="s">
        <v>79</v>
      </c>
      <c r="AY292" s="244" t="s">
        <v>131</v>
      </c>
    </row>
    <row r="293" s="2" customFormat="1" ht="16.5" customHeight="1">
      <c r="A293" s="39"/>
      <c r="B293" s="40"/>
      <c r="C293" s="213" t="s">
        <v>423</v>
      </c>
      <c r="D293" s="213" t="s">
        <v>133</v>
      </c>
      <c r="E293" s="214" t="s">
        <v>424</v>
      </c>
      <c r="F293" s="215" t="s">
        <v>425</v>
      </c>
      <c r="G293" s="216" t="s">
        <v>136</v>
      </c>
      <c r="H293" s="217">
        <v>4943</v>
      </c>
      <c r="I293" s="218"/>
      <c r="J293" s="219">
        <f>ROUND(I293*H293,2)</f>
        <v>0</v>
      </c>
      <c r="K293" s="215" t="s">
        <v>137</v>
      </c>
      <c r="L293" s="45"/>
      <c r="M293" s="220" t="s">
        <v>19</v>
      </c>
      <c r="N293" s="221" t="s">
        <v>43</v>
      </c>
      <c r="O293" s="85"/>
      <c r="P293" s="222">
        <f>O293*H293</f>
        <v>0</v>
      </c>
      <c r="Q293" s="222">
        <v>0</v>
      </c>
      <c r="R293" s="222">
        <f>Q293*H293</f>
        <v>0</v>
      </c>
      <c r="S293" s="222">
        <v>0</v>
      </c>
      <c r="T293" s="22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4" t="s">
        <v>138</v>
      </c>
      <c r="AT293" s="224" t="s">
        <v>133</v>
      </c>
      <c r="AU293" s="224" t="s">
        <v>81</v>
      </c>
      <c r="AY293" s="18" t="s">
        <v>131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8" t="s">
        <v>79</v>
      </c>
      <c r="BK293" s="225">
        <f>ROUND(I293*H293,2)</f>
        <v>0</v>
      </c>
      <c r="BL293" s="18" t="s">
        <v>138</v>
      </c>
      <c r="BM293" s="224" t="s">
        <v>426</v>
      </c>
    </row>
    <row r="294" s="2" customFormat="1">
      <c r="A294" s="39"/>
      <c r="B294" s="40"/>
      <c r="C294" s="41"/>
      <c r="D294" s="226" t="s">
        <v>140</v>
      </c>
      <c r="E294" s="41"/>
      <c r="F294" s="227" t="s">
        <v>427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140</v>
      </c>
      <c r="AU294" s="18" t="s">
        <v>81</v>
      </c>
    </row>
    <row r="295" s="2" customFormat="1">
      <c r="A295" s="39"/>
      <c r="B295" s="40"/>
      <c r="C295" s="41"/>
      <c r="D295" s="231" t="s">
        <v>142</v>
      </c>
      <c r="E295" s="41"/>
      <c r="F295" s="232" t="s">
        <v>428</v>
      </c>
      <c r="G295" s="41"/>
      <c r="H295" s="41"/>
      <c r="I295" s="228"/>
      <c r="J295" s="41"/>
      <c r="K295" s="41"/>
      <c r="L295" s="45"/>
      <c r="M295" s="229"/>
      <c r="N295" s="230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142</v>
      </c>
      <c r="AU295" s="18" t="s">
        <v>81</v>
      </c>
    </row>
    <row r="296" s="2" customFormat="1">
      <c r="A296" s="39"/>
      <c r="B296" s="40"/>
      <c r="C296" s="41"/>
      <c r="D296" s="226" t="s">
        <v>144</v>
      </c>
      <c r="E296" s="41"/>
      <c r="F296" s="233" t="s">
        <v>429</v>
      </c>
      <c r="G296" s="41"/>
      <c r="H296" s="41"/>
      <c r="I296" s="228"/>
      <c r="J296" s="41"/>
      <c r="K296" s="41"/>
      <c r="L296" s="45"/>
      <c r="M296" s="229"/>
      <c r="N296" s="230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144</v>
      </c>
      <c r="AU296" s="18" t="s">
        <v>81</v>
      </c>
    </row>
    <row r="297" s="13" customFormat="1">
      <c r="A297" s="13"/>
      <c r="B297" s="234"/>
      <c r="C297" s="235"/>
      <c r="D297" s="226" t="s">
        <v>146</v>
      </c>
      <c r="E297" s="236" t="s">
        <v>19</v>
      </c>
      <c r="F297" s="237" t="s">
        <v>430</v>
      </c>
      <c r="G297" s="235"/>
      <c r="H297" s="238">
        <v>4943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146</v>
      </c>
      <c r="AU297" s="244" t="s">
        <v>81</v>
      </c>
      <c r="AV297" s="13" t="s">
        <v>81</v>
      </c>
      <c r="AW297" s="13" t="s">
        <v>33</v>
      </c>
      <c r="AX297" s="13" t="s">
        <v>79</v>
      </c>
      <c r="AY297" s="244" t="s">
        <v>131</v>
      </c>
    </row>
    <row r="298" s="2" customFormat="1" ht="16.5" customHeight="1">
      <c r="A298" s="39"/>
      <c r="B298" s="40"/>
      <c r="C298" s="213" t="s">
        <v>431</v>
      </c>
      <c r="D298" s="213" t="s">
        <v>133</v>
      </c>
      <c r="E298" s="214" t="s">
        <v>432</v>
      </c>
      <c r="F298" s="215" t="s">
        <v>433</v>
      </c>
      <c r="G298" s="216" t="s">
        <v>136</v>
      </c>
      <c r="H298" s="217">
        <v>9886</v>
      </c>
      <c r="I298" s="218"/>
      <c r="J298" s="219">
        <f>ROUND(I298*H298,2)</f>
        <v>0</v>
      </c>
      <c r="K298" s="215" t="s">
        <v>137</v>
      </c>
      <c r="L298" s="45"/>
      <c r="M298" s="220" t="s">
        <v>19</v>
      </c>
      <c r="N298" s="221" t="s">
        <v>43</v>
      </c>
      <c r="O298" s="85"/>
      <c r="P298" s="222">
        <f>O298*H298</f>
        <v>0</v>
      </c>
      <c r="Q298" s="222">
        <v>0</v>
      </c>
      <c r="R298" s="222">
        <f>Q298*H298</f>
        <v>0</v>
      </c>
      <c r="S298" s="222">
        <v>0</v>
      </c>
      <c r="T298" s="223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4" t="s">
        <v>138</v>
      </c>
      <c r="AT298" s="224" t="s">
        <v>133</v>
      </c>
      <c r="AU298" s="224" t="s">
        <v>81</v>
      </c>
      <c r="AY298" s="18" t="s">
        <v>131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8" t="s">
        <v>79</v>
      </c>
      <c r="BK298" s="225">
        <f>ROUND(I298*H298,2)</f>
        <v>0</v>
      </c>
      <c r="BL298" s="18" t="s">
        <v>138</v>
      </c>
      <c r="BM298" s="224" t="s">
        <v>434</v>
      </c>
    </row>
    <row r="299" s="2" customFormat="1">
      <c r="A299" s="39"/>
      <c r="B299" s="40"/>
      <c r="C299" s="41"/>
      <c r="D299" s="226" t="s">
        <v>140</v>
      </c>
      <c r="E299" s="41"/>
      <c r="F299" s="227" t="s">
        <v>435</v>
      </c>
      <c r="G299" s="41"/>
      <c r="H299" s="41"/>
      <c r="I299" s="228"/>
      <c r="J299" s="41"/>
      <c r="K299" s="41"/>
      <c r="L299" s="45"/>
      <c r="M299" s="229"/>
      <c r="N299" s="230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140</v>
      </c>
      <c r="AU299" s="18" t="s">
        <v>81</v>
      </c>
    </row>
    <row r="300" s="2" customFormat="1">
      <c r="A300" s="39"/>
      <c r="B300" s="40"/>
      <c r="C300" s="41"/>
      <c r="D300" s="231" t="s">
        <v>142</v>
      </c>
      <c r="E300" s="41"/>
      <c r="F300" s="232" t="s">
        <v>436</v>
      </c>
      <c r="G300" s="41"/>
      <c r="H300" s="41"/>
      <c r="I300" s="228"/>
      <c r="J300" s="41"/>
      <c r="K300" s="41"/>
      <c r="L300" s="45"/>
      <c r="M300" s="229"/>
      <c r="N300" s="230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142</v>
      </c>
      <c r="AU300" s="18" t="s">
        <v>81</v>
      </c>
    </row>
    <row r="301" s="13" customFormat="1">
      <c r="A301" s="13"/>
      <c r="B301" s="234"/>
      <c r="C301" s="235"/>
      <c r="D301" s="226" t="s">
        <v>146</v>
      </c>
      <c r="E301" s="236" t="s">
        <v>19</v>
      </c>
      <c r="F301" s="237" t="s">
        <v>437</v>
      </c>
      <c r="G301" s="235"/>
      <c r="H301" s="238">
        <v>9886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146</v>
      </c>
      <c r="AU301" s="244" t="s">
        <v>81</v>
      </c>
      <c r="AV301" s="13" t="s">
        <v>81</v>
      </c>
      <c r="AW301" s="13" t="s">
        <v>33</v>
      </c>
      <c r="AX301" s="13" t="s">
        <v>79</v>
      </c>
      <c r="AY301" s="244" t="s">
        <v>131</v>
      </c>
    </row>
    <row r="302" s="2" customFormat="1" ht="21.75" customHeight="1">
      <c r="A302" s="39"/>
      <c r="B302" s="40"/>
      <c r="C302" s="213" t="s">
        <v>438</v>
      </c>
      <c r="D302" s="213" t="s">
        <v>133</v>
      </c>
      <c r="E302" s="214" t="s">
        <v>439</v>
      </c>
      <c r="F302" s="215" t="s">
        <v>440</v>
      </c>
      <c r="G302" s="216" t="s">
        <v>136</v>
      </c>
      <c r="H302" s="217">
        <v>4943</v>
      </c>
      <c r="I302" s="218"/>
      <c r="J302" s="219">
        <f>ROUND(I302*H302,2)</f>
        <v>0</v>
      </c>
      <c r="K302" s="215" t="s">
        <v>137</v>
      </c>
      <c r="L302" s="45"/>
      <c r="M302" s="220" t="s">
        <v>19</v>
      </c>
      <c r="N302" s="221" t="s">
        <v>43</v>
      </c>
      <c r="O302" s="85"/>
      <c r="P302" s="222">
        <f>O302*H302</f>
        <v>0</v>
      </c>
      <c r="Q302" s="222">
        <v>0</v>
      </c>
      <c r="R302" s="222">
        <f>Q302*H302</f>
        <v>0</v>
      </c>
      <c r="S302" s="222">
        <v>0</v>
      </c>
      <c r="T302" s="223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4" t="s">
        <v>138</v>
      </c>
      <c r="AT302" s="224" t="s">
        <v>133</v>
      </c>
      <c r="AU302" s="224" t="s">
        <v>81</v>
      </c>
      <c r="AY302" s="18" t="s">
        <v>131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8" t="s">
        <v>79</v>
      </c>
      <c r="BK302" s="225">
        <f>ROUND(I302*H302,2)</f>
        <v>0</v>
      </c>
      <c r="BL302" s="18" t="s">
        <v>138</v>
      </c>
      <c r="BM302" s="224" t="s">
        <v>441</v>
      </c>
    </row>
    <row r="303" s="2" customFormat="1">
      <c r="A303" s="39"/>
      <c r="B303" s="40"/>
      <c r="C303" s="41"/>
      <c r="D303" s="226" t="s">
        <v>140</v>
      </c>
      <c r="E303" s="41"/>
      <c r="F303" s="227" t="s">
        <v>442</v>
      </c>
      <c r="G303" s="41"/>
      <c r="H303" s="41"/>
      <c r="I303" s="228"/>
      <c r="J303" s="41"/>
      <c r="K303" s="41"/>
      <c r="L303" s="45"/>
      <c r="M303" s="229"/>
      <c r="N303" s="230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140</v>
      </c>
      <c r="AU303" s="18" t="s">
        <v>81</v>
      </c>
    </row>
    <row r="304" s="2" customFormat="1">
      <c r="A304" s="39"/>
      <c r="B304" s="40"/>
      <c r="C304" s="41"/>
      <c r="D304" s="231" t="s">
        <v>142</v>
      </c>
      <c r="E304" s="41"/>
      <c r="F304" s="232" t="s">
        <v>443</v>
      </c>
      <c r="G304" s="41"/>
      <c r="H304" s="41"/>
      <c r="I304" s="228"/>
      <c r="J304" s="41"/>
      <c r="K304" s="41"/>
      <c r="L304" s="45"/>
      <c r="M304" s="229"/>
      <c r="N304" s="23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142</v>
      </c>
      <c r="AU304" s="18" t="s">
        <v>81</v>
      </c>
    </row>
    <row r="305" s="2" customFormat="1">
      <c r="A305" s="39"/>
      <c r="B305" s="40"/>
      <c r="C305" s="41"/>
      <c r="D305" s="226" t="s">
        <v>144</v>
      </c>
      <c r="E305" s="41"/>
      <c r="F305" s="233" t="s">
        <v>444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144</v>
      </c>
      <c r="AU305" s="18" t="s">
        <v>81</v>
      </c>
    </row>
    <row r="306" s="13" customFormat="1">
      <c r="A306" s="13"/>
      <c r="B306" s="234"/>
      <c r="C306" s="235"/>
      <c r="D306" s="226" t="s">
        <v>146</v>
      </c>
      <c r="E306" s="236" t="s">
        <v>19</v>
      </c>
      <c r="F306" s="237" t="s">
        <v>445</v>
      </c>
      <c r="G306" s="235"/>
      <c r="H306" s="238">
        <v>4943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146</v>
      </c>
      <c r="AU306" s="244" t="s">
        <v>81</v>
      </c>
      <c r="AV306" s="13" t="s">
        <v>81</v>
      </c>
      <c r="AW306" s="13" t="s">
        <v>33</v>
      </c>
      <c r="AX306" s="13" t="s">
        <v>79</v>
      </c>
      <c r="AY306" s="244" t="s">
        <v>131</v>
      </c>
    </row>
    <row r="307" s="2" customFormat="1" ht="16.5" customHeight="1">
      <c r="A307" s="39"/>
      <c r="B307" s="40"/>
      <c r="C307" s="213" t="s">
        <v>446</v>
      </c>
      <c r="D307" s="213" t="s">
        <v>133</v>
      </c>
      <c r="E307" s="214" t="s">
        <v>447</v>
      </c>
      <c r="F307" s="215" t="s">
        <v>448</v>
      </c>
      <c r="G307" s="216" t="s">
        <v>136</v>
      </c>
      <c r="H307" s="217">
        <v>4943</v>
      </c>
      <c r="I307" s="218"/>
      <c r="J307" s="219">
        <f>ROUND(I307*H307,2)</f>
        <v>0</v>
      </c>
      <c r="K307" s="215" t="s">
        <v>137</v>
      </c>
      <c r="L307" s="45"/>
      <c r="M307" s="220" t="s">
        <v>19</v>
      </c>
      <c r="N307" s="221" t="s">
        <v>43</v>
      </c>
      <c r="O307" s="85"/>
      <c r="P307" s="222">
        <f>O307*H307</f>
        <v>0</v>
      </c>
      <c r="Q307" s="222">
        <v>0</v>
      </c>
      <c r="R307" s="222">
        <f>Q307*H307</f>
        <v>0</v>
      </c>
      <c r="S307" s="222">
        <v>0</v>
      </c>
      <c r="T307" s="22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138</v>
      </c>
      <c r="AT307" s="224" t="s">
        <v>133</v>
      </c>
      <c r="AU307" s="224" t="s">
        <v>81</v>
      </c>
      <c r="AY307" s="18" t="s">
        <v>131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8" t="s">
        <v>79</v>
      </c>
      <c r="BK307" s="225">
        <f>ROUND(I307*H307,2)</f>
        <v>0</v>
      </c>
      <c r="BL307" s="18" t="s">
        <v>138</v>
      </c>
      <c r="BM307" s="224" t="s">
        <v>449</v>
      </c>
    </row>
    <row r="308" s="2" customFormat="1">
      <c r="A308" s="39"/>
      <c r="B308" s="40"/>
      <c r="C308" s="41"/>
      <c r="D308" s="226" t="s">
        <v>140</v>
      </c>
      <c r="E308" s="41"/>
      <c r="F308" s="227" t="s">
        <v>450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140</v>
      </c>
      <c r="AU308" s="18" t="s">
        <v>81</v>
      </c>
    </row>
    <row r="309" s="2" customFormat="1">
      <c r="A309" s="39"/>
      <c r="B309" s="40"/>
      <c r="C309" s="41"/>
      <c r="D309" s="231" t="s">
        <v>142</v>
      </c>
      <c r="E309" s="41"/>
      <c r="F309" s="232" t="s">
        <v>451</v>
      </c>
      <c r="G309" s="41"/>
      <c r="H309" s="41"/>
      <c r="I309" s="228"/>
      <c r="J309" s="41"/>
      <c r="K309" s="41"/>
      <c r="L309" s="45"/>
      <c r="M309" s="229"/>
      <c r="N309" s="230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142</v>
      </c>
      <c r="AU309" s="18" t="s">
        <v>81</v>
      </c>
    </row>
    <row r="310" s="2" customFormat="1">
      <c r="A310" s="39"/>
      <c r="B310" s="40"/>
      <c r="C310" s="41"/>
      <c r="D310" s="226" t="s">
        <v>144</v>
      </c>
      <c r="E310" s="41"/>
      <c r="F310" s="233" t="s">
        <v>452</v>
      </c>
      <c r="G310" s="41"/>
      <c r="H310" s="41"/>
      <c r="I310" s="228"/>
      <c r="J310" s="41"/>
      <c r="K310" s="41"/>
      <c r="L310" s="45"/>
      <c r="M310" s="229"/>
      <c r="N310" s="230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144</v>
      </c>
      <c r="AU310" s="18" t="s">
        <v>81</v>
      </c>
    </row>
    <row r="311" s="13" customFormat="1">
      <c r="A311" s="13"/>
      <c r="B311" s="234"/>
      <c r="C311" s="235"/>
      <c r="D311" s="226" t="s">
        <v>146</v>
      </c>
      <c r="E311" s="236" t="s">
        <v>19</v>
      </c>
      <c r="F311" s="237" t="s">
        <v>453</v>
      </c>
      <c r="G311" s="235"/>
      <c r="H311" s="238">
        <v>4943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146</v>
      </c>
      <c r="AU311" s="244" t="s">
        <v>81</v>
      </c>
      <c r="AV311" s="13" t="s">
        <v>81</v>
      </c>
      <c r="AW311" s="13" t="s">
        <v>33</v>
      </c>
      <c r="AX311" s="13" t="s">
        <v>79</v>
      </c>
      <c r="AY311" s="244" t="s">
        <v>131</v>
      </c>
    </row>
    <row r="312" s="2" customFormat="1" ht="16.5" customHeight="1">
      <c r="A312" s="39"/>
      <c r="B312" s="40"/>
      <c r="C312" s="213" t="s">
        <v>454</v>
      </c>
      <c r="D312" s="213" t="s">
        <v>133</v>
      </c>
      <c r="E312" s="214" t="s">
        <v>455</v>
      </c>
      <c r="F312" s="215" t="s">
        <v>456</v>
      </c>
      <c r="G312" s="216" t="s">
        <v>136</v>
      </c>
      <c r="H312" s="217">
        <v>10.199999999999999</v>
      </c>
      <c r="I312" s="218"/>
      <c r="J312" s="219">
        <f>ROUND(I312*H312,2)</f>
        <v>0</v>
      </c>
      <c r="K312" s="215" t="s">
        <v>137</v>
      </c>
      <c r="L312" s="45"/>
      <c r="M312" s="220" t="s">
        <v>19</v>
      </c>
      <c r="N312" s="221" t="s">
        <v>43</v>
      </c>
      <c r="O312" s="85"/>
      <c r="P312" s="222">
        <f>O312*H312</f>
        <v>0</v>
      </c>
      <c r="Q312" s="222">
        <v>0.19536000000000001</v>
      </c>
      <c r="R312" s="222">
        <f>Q312*H312</f>
        <v>1.992672</v>
      </c>
      <c r="S312" s="222">
        <v>0</v>
      </c>
      <c r="T312" s="223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4" t="s">
        <v>138</v>
      </c>
      <c r="AT312" s="224" t="s">
        <v>133</v>
      </c>
      <c r="AU312" s="224" t="s">
        <v>81</v>
      </c>
      <c r="AY312" s="18" t="s">
        <v>131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8" t="s">
        <v>79</v>
      </c>
      <c r="BK312" s="225">
        <f>ROUND(I312*H312,2)</f>
        <v>0</v>
      </c>
      <c r="BL312" s="18" t="s">
        <v>138</v>
      </c>
      <c r="BM312" s="224" t="s">
        <v>457</v>
      </c>
    </row>
    <row r="313" s="2" customFormat="1">
      <c r="A313" s="39"/>
      <c r="B313" s="40"/>
      <c r="C313" s="41"/>
      <c r="D313" s="226" t="s">
        <v>140</v>
      </c>
      <c r="E313" s="41"/>
      <c r="F313" s="227" t="s">
        <v>458</v>
      </c>
      <c r="G313" s="41"/>
      <c r="H313" s="41"/>
      <c r="I313" s="228"/>
      <c r="J313" s="41"/>
      <c r="K313" s="41"/>
      <c r="L313" s="45"/>
      <c r="M313" s="229"/>
      <c r="N313" s="230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140</v>
      </c>
      <c r="AU313" s="18" t="s">
        <v>81</v>
      </c>
    </row>
    <row r="314" s="2" customFormat="1">
      <c r="A314" s="39"/>
      <c r="B314" s="40"/>
      <c r="C314" s="41"/>
      <c r="D314" s="231" t="s">
        <v>142</v>
      </c>
      <c r="E314" s="41"/>
      <c r="F314" s="232" t="s">
        <v>459</v>
      </c>
      <c r="G314" s="41"/>
      <c r="H314" s="41"/>
      <c r="I314" s="228"/>
      <c r="J314" s="41"/>
      <c r="K314" s="41"/>
      <c r="L314" s="45"/>
      <c r="M314" s="229"/>
      <c r="N314" s="230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142</v>
      </c>
      <c r="AU314" s="18" t="s">
        <v>81</v>
      </c>
    </row>
    <row r="315" s="2" customFormat="1">
      <c r="A315" s="39"/>
      <c r="B315" s="40"/>
      <c r="C315" s="41"/>
      <c r="D315" s="226" t="s">
        <v>144</v>
      </c>
      <c r="E315" s="41"/>
      <c r="F315" s="233" t="s">
        <v>460</v>
      </c>
      <c r="G315" s="41"/>
      <c r="H315" s="41"/>
      <c r="I315" s="228"/>
      <c r="J315" s="41"/>
      <c r="K315" s="41"/>
      <c r="L315" s="45"/>
      <c r="M315" s="229"/>
      <c r="N315" s="230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144</v>
      </c>
      <c r="AU315" s="18" t="s">
        <v>81</v>
      </c>
    </row>
    <row r="316" s="13" customFormat="1">
      <c r="A316" s="13"/>
      <c r="B316" s="234"/>
      <c r="C316" s="235"/>
      <c r="D316" s="226" t="s">
        <v>146</v>
      </c>
      <c r="E316" s="236" t="s">
        <v>19</v>
      </c>
      <c r="F316" s="237" t="s">
        <v>461</v>
      </c>
      <c r="G316" s="235"/>
      <c r="H316" s="238">
        <v>3.2000000000000002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146</v>
      </c>
      <c r="AU316" s="244" t="s">
        <v>81</v>
      </c>
      <c r="AV316" s="13" t="s">
        <v>81</v>
      </c>
      <c r="AW316" s="13" t="s">
        <v>33</v>
      </c>
      <c r="AX316" s="13" t="s">
        <v>72</v>
      </c>
      <c r="AY316" s="244" t="s">
        <v>131</v>
      </c>
    </row>
    <row r="317" s="13" customFormat="1">
      <c r="A317" s="13"/>
      <c r="B317" s="234"/>
      <c r="C317" s="235"/>
      <c r="D317" s="226" t="s">
        <v>146</v>
      </c>
      <c r="E317" s="236" t="s">
        <v>19</v>
      </c>
      <c r="F317" s="237" t="s">
        <v>462</v>
      </c>
      <c r="G317" s="235"/>
      <c r="H317" s="238">
        <v>7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146</v>
      </c>
      <c r="AU317" s="244" t="s">
        <v>81</v>
      </c>
      <c r="AV317" s="13" t="s">
        <v>81</v>
      </c>
      <c r="AW317" s="13" t="s">
        <v>33</v>
      </c>
      <c r="AX317" s="13" t="s">
        <v>72</v>
      </c>
      <c r="AY317" s="244" t="s">
        <v>131</v>
      </c>
    </row>
    <row r="318" s="14" customFormat="1">
      <c r="A318" s="14"/>
      <c r="B318" s="245"/>
      <c r="C318" s="246"/>
      <c r="D318" s="226" t="s">
        <v>146</v>
      </c>
      <c r="E318" s="247" t="s">
        <v>19</v>
      </c>
      <c r="F318" s="248" t="s">
        <v>156</v>
      </c>
      <c r="G318" s="246"/>
      <c r="H318" s="249">
        <v>10.199999999999999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146</v>
      </c>
      <c r="AU318" s="255" t="s">
        <v>81</v>
      </c>
      <c r="AV318" s="14" t="s">
        <v>138</v>
      </c>
      <c r="AW318" s="14" t="s">
        <v>33</v>
      </c>
      <c r="AX318" s="14" t="s">
        <v>79</v>
      </c>
      <c r="AY318" s="255" t="s">
        <v>131</v>
      </c>
    </row>
    <row r="319" s="2" customFormat="1" ht="16.5" customHeight="1">
      <c r="A319" s="39"/>
      <c r="B319" s="40"/>
      <c r="C319" s="266" t="s">
        <v>463</v>
      </c>
      <c r="D319" s="266" t="s">
        <v>276</v>
      </c>
      <c r="E319" s="267" t="s">
        <v>464</v>
      </c>
      <c r="F319" s="268" t="s">
        <v>465</v>
      </c>
      <c r="G319" s="269" t="s">
        <v>136</v>
      </c>
      <c r="H319" s="270">
        <v>7.1500000000000004</v>
      </c>
      <c r="I319" s="271"/>
      <c r="J319" s="272">
        <f>ROUND(I319*H319,2)</f>
        <v>0</v>
      </c>
      <c r="K319" s="268" t="s">
        <v>137</v>
      </c>
      <c r="L319" s="273"/>
      <c r="M319" s="274" t="s">
        <v>19</v>
      </c>
      <c r="N319" s="275" t="s">
        <v>43</v>
      </c>
      <c r="O319" s="85"/>
      <c r="P319" s="222">
        <f>O319*H319</f>
        <v>0</v>
      </c>
      <c r="Q319" s="222">
        <v>0.222</v>
      </c>
      <c r="R319" s="222">
        <f>Q319*H319</f>
        <v>1.5873000000000002</v>
      </c>
      <c r="S319" s="222">
        <v>0</v>
      </c>
      <c r="T319" s="223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4" t="s">
        <v>192</v>
      </c>
      <c r="AT319" s="224" t="s">
        <v>276</v>
      </c>
      <c r="AU319" s="224" t="s">
        <v>81</v>
      </c>
      <c r="AY319" s="18" t="s">
        <v>131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8" t="s">
        <v>79</v>
      </c>
      <c r="BK319" s="225">
        <f>ROUND(I319*H319,2)</f>
        <v>0</v>
      </c>
      <c r="BL319" s="18" t="s">
        <v>138</v>
      </c>
      <c r="BM319" s="224" t="s">
        <v>466</v>
      </c>
    </row>
    <row r="320" s="2" customFormat="1">
      <c r="A320" s="39"/>
      <c r="B320" s="40"/>
      <c r="C320" s="41"/>
      <c r="D320" s="226" t="s">
        <v>140</v>
      </c>
      <c r="E320" s="41"/>
      <c r="F320" s="227" t="s">
        <v>465</v>
      </c>
      <c r="G320" s="41"/>
      <c r="H320" s="41"/>
      <c r="I320" s="228"/>
      <c r="J320" s="41"/>
      <c r="K320" s="41"/>
      <c r="L320" s="45"/>
      <c r="M320" s="229"/>
      <c r="N320" s="230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140</v>
      </c>
      <c r="AU320" s="18" t="s">
        <v>81</v>
      </c>
    </row>
    <row r="321" s="13" customFormat="1">
      <c r="A321" s="13"/>
      <c r="B321" s="234"/>
      <c r="C321" s="235"/>
      <c r="D321" s="226" t="s">
        <v>146</v>
      </c>
      <c r="E321" s="236" t="s">
        <v>19</v>
      </c>
      <c r="F321" s="237" t="s">
        <v>467</v>
      </c>
      <c r="G321" s="235"/>
      <c r="H321" s="238">
        <v>7.1500000000000004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146</v>
      </c>
      <c r="AU321" s="244" t="s">
        <v>81</v>
      </c>
      <c r="AV321" s="13" t="s">
        <v>81</v>
      </c>
      <c r="AW321" s="13" t="s">
        <v>33</v>
      </c>
      <c r="AX321" s="13" t="s">
        <v>79</v>
      </c>
      <c r="AY321" s="244" t="s">
        <v>131</v>
      </c>
    </row>
    <row r="322" s="12" customFormat="1" ht="22.8" customHeight="1">
      <c r="A322" s="12"/>
      <c r="B322" s="197"/>
      <c r="C322" s="198"/>
      <c r="D322" s="199" t="s">
        <v>71</v>
      </c>
      <c r="E322" s="211" t="s">
        <v>192</v>
      </c>
      <c r="F322" s="211" t="s">
        <v>468</v>
      </c>
      <c r="G322" s="198"/>
      <c r="H322" s="198"/>
      <c r="I322" s="201"/>
      <c r="J322" s="212">
        <f>BK322</f>
        <v>0</v>
      </c>
      <c r="K322" s="198"/>
      <c r="L322" s="203"/>
      <c r="M322" s="204"/>
      <c r="N322" s="205"/>
      <c r="O322" s="205"/>
      <c r="P322" s="206">
        <f>SUM(P323:P371)</f>
        <v>0</v>
      </c>
      <c r="Q322" s="205"/>
      <c r="R322" s="206">
        <f>SUM(R323:R371)</f>
        <v>43.572252000000006</v>
      </c>
      <c r="S322" s="205"/>
      <c r="T322" s="207">
        <f>SUM(T323:T371)</f>
        <v>2.4000000000000004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8" t="s">
        <v>79</v>
      </c>
      <c r="AT322" s="209" t="s">
        <v>71</v>
      </c>
      <c r="AU322" s="209" t="s">
        <v>79</v>
      </c>
      <c r="AY322" s="208" t="s">
        <v>131</v>
      </c>
      <c r="BK322" s="210">
        <f>SUM(BK323:BK371)</f>
        <v>0</v>
      </c>
    </row>
    <row r="323" s="2" customFormat="1" ht="16.5" customHeight="1">
      <c r="A323" s="39"/>
      <c r="B323" s="40"/>
      <c r="C323" s="213" t="s">
        <v>469</v>
      </c>
      <c r="D323" s="213" t="s">
        <v>133</v>
      </c>
      <c r="E323" s="214" t="s">
        <v>470</v>
      </c>
      <c r="F323" s="215" t="s">
        <v>471</v>
      </c>
      <c r="G323" s="216" t="s">
        <v>195</v>
      </c>
      <c r="H323" s="217">
        <v>145.5</v>
      </c>
      <c r="I323" s="218"/>
      <c r="J323" s="219">
        <f>ROUND(I323*H323,2)</f>
        <v>0</v>
      </c>
      <c r="K323" s="215" t="s">
        <v>137</v>
      </c>
      <c r="L323" s="45"/>
      <c r="M323" s="220" t="s">
        <v>19</v>
      </c>
      <c r="N323" s="221" t="s">
        <v>43</v>
      </c>
      <c r="O323" s="85"/>
      <c r="P323" s="222">
        <f>O323*H323</f>
        <v>0</v>
      </c>
      <c r="Q323" s="222">
        <v>0.00248</v>
      </c>
      <c r="R323" s="222">
        <f>Q323*H323</f>
        <v>0.36083999999999999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138</v>
      </c>
      <c r="AT323" s="224" t="s">
        <v>133</v>
      </c>
      <c r="AU323" s="224" t="s">
        <v>81</v>
      </c>
      <c r="AY323" s="18" t="s">
        <v>131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8" t="s">
        <v>79</v>
      </c>
      <c r="BK323" s="225">
        <f>ROUND(I323*H323,2)</f>
        <v>0</v>
      </c>
      <c r="BL323" s="18" t="s">
        <v>138</v>
      </c>
      <c r="BM323" s="224" t="s">
        <v>472</v>
      </c>
    </row>
    <row r="324" s="2" customFormat="1">
      <c r="A324" s="39"/>
      <c r="B324" s="40"/>
      <c r="C324" s="41"/>
      <c r="D324" s="226" t="s">
        <v>140</v>
      </c>
      <c r="E324" s="41"/>
      <c r="F324" s="227" t="s">
        <v>473</v>
      </c>
      <c r="G324" s="41"/>
      <c r="H324" s="41"/>
      <c r="I324" s="228"/>
      <c r="J324" s="41"/>
      <c r="K324" s="41"/>
      <c r="L324" s="45"/>
      <c r="M324" s="229"/>
      <c r="N324" s="230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140</v>
      </c>
      <c r="AU324" s="18" t="s">
        <v>81</v>
      </c>
    </row>
    <row r="325" s="2" customFormat="1">
      <c r="A325" s="39"/>
      <c r="B325" s="40"/>
      <c r="C325" s="41"/>
      <c r="D325" s="231" t="s">
        <v>142</v>
      </c>
      <c r="E325" s="41"/>
      <c r="F325" s="232" t="s">
        <v>474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142</v>
      </c>
      <c r="AU325" s="18" t="s">
        <v>81</v>
      </c>
    </row>
    <row r="326" s="2" customFormat="1">
      <c r="A326" s="39"/>
      <c r="B326" s="40"/>
      <c r="C326" s="41"/>
      <c r="D326" s="226" t="s">
        <v>144</v>
      </c>
      <c r="E326" s="41"/>
      <c r="F326" s="233" t="s">
        <v>475</v>
      </c>
      <c r="G326" s="41"/>
      <c r="H326" s="41"/>
      <c r="I326" s="228"/>
      <c r="J326" s="41"/>
      <c r="K326" s="41"/>
      <c r="L326" s="45"/>
      <c r="M326" s="229"/>
      <c r="N326" s="230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144</v>
      </c>
      <c r="AU326" s="18" t="s">
        <v>81</v>
      </c>
    </row>
    <row r="327" s="13" customFormat="1">
      <c r="A327" s="13"/>
      <c r="B327" s="234"/>
      <c r="C327" s="235"/>
      <c r="D327" s="226" t="s">
        <v>146</v>
      </c>
      <c r="E327" s="236" t="s">
        <v>19</v>
      </c>
      <c r="F327" s="237" t="s">
        <v>476</v>
      </c>
      <c r="G327" s="235"/>
      <c r="H327" s="238">
        <v>145.5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146</v>
      </c>
      <c r="AU327" s="244" t="s">
        <v>81</v>
      </c>
      <c r="AV327" s="13" t="s">
        <v>81</v>
      </c>
      <c r="AW327" s="13" t="s">
        <v>33</v>
      </c>
      <c r="AX327" s="13" t="s">
        <v>79</v>
      </c>
      <c r="AY327" s="244" t="s">
        <v>131</v>
      </c>
    </row>
    <row r="328" s="2" customFormat="1" ht="16.5" customHeight="1">
      <c r="A328" s="39"/>
      <c r="B328" s="40"/>
      <c r="C328" s="213" t="s">
        <v>477</v>
      </c>
      <c r="D328" s="213" t="s">
        <v>133</v>
      </c>
      <c r="E328" s="214" t="s">
        <v>478</v>
      </c>
      <c r="F328" s="215" t="s">
        <v>479</v>
      </c>
      <c r="G328" s="216" t="s">
        <v>480</v>
      </c>
      <c r="H328" s="217">
        <v>43</v>
      </c>
      <c r="I328" s="218"/>
      <c r="J328" s="219">
        <f>ROUND(I328*H328,2)</f>
        <v>0</v>
      </c>
      <c r="K328" s="215" t="s">
        <v>19</v>
      </c>
      <c r="L328" s="45"/>
      <c r="M328" s="220" t="s">
        <v>19</v>
      </c>
      <c r="N328" s="221" t="s">
        <v>43</v>
      </c>
      <c r="O328" s="85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4" t="s">
        <v>138</v>
      </c>
      <c r="AT328" s="224" t="s">
        <v>133</v>
      </c>
      <c r="AU328" s="224" t="s">
        <v>81</v>
      </c>
      <c r="AY328" s="18" t="s">
        <v>131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8" t="s">
        <v>79</v>
      </c>
      <c r="BK328" s="225">
        <f>ROUND(I328*H328,2)</f>
        <v>0</v>
      </c>
      <c r="BL328" s="18" t="s">
        <v>138</v>
      </c>
      <c r="BM328" s="224" t="s">
        <v>481</v>
      </c>
    </row>
    <row r="329" s="2" customFormat="1">
      <c r="A329" s="39"/>
      <c r="B329" s="40"/>
      <c r="C329" s="41"/>
      <c r="D329" s="226" t="s">
        <v>140</v>
      </c>
      <c r="E329" s="41"/>
      <c r="F329" s="227" t="s">
        <v>479</v>
      </c>
      <c r="G329" s="41"/>
      <c r="H329" s="41"/>
      <c r="I329" s="228"/>
      <c r="J329" s="41"/>
      <c r="K329" s="41"/>
      <c r="L329" s="45"/>
      <c r="M329" s="229"/>
      <c r="N329" s="230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140</v>
      </c>
      <c r="AU329" s="18" t="s">
        <v>81</v>
      </c>
    </row>
    <row r="330" s="13" customFormat="1">
      <c r="A330" s="13"/>
      <c r="B330" s="234"/>
      <c r="C330" s="235"/>
      <c r="D330" s="226" t="s">
        <v>146</v>
      </c>
      <c r="E330" s="236" t="s">
        <v>19</v>
      </c>
      <c r="F330" s="237" t="s">
        <v>482</v>
      </c>
      <c r="G330" s="235"/>
      <c r="H330" s="238">
        <v>43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146</v>
      </c>
      <c r="AU330" s="244" t="s">
        <v>81</v>
      </c>
      <c r="AV330" s="13" t="s">
        <v>81</v>
      </c>
      <c r="AW330" s="13" t="s">
        <v>33</v>
      </c>
      <c r="AX330" s="13" t="s">
        <v>79</v>
      </c>
      <c r="AY330" s="244" t="s">
        <v>131</v>
      </c>
    </row>
    <row r="331" s="2" customFormat="1" ht="16.5" customHeight="1">
      <c r="A331" s="39"/>
      <c r="B331" s="40"/>
      <c r="C331" s="213" t="s">
        <v>483</v>
      </c>
      <c r="D331" s="213" t="s">
        <v>133</v>
      </c>
      <c r="E331" s="214" t="s">
        <v>484</v>
      </c>
      <c r="F331" s="215" t="s">
        <v>485</v>
      </c>
      <c r="G331" s="216" t="s">
        <v>480</v>
      </c>
      <c r="H331" s="217">
        <v>46</v>
      </c>
      <c r="I331" s="218"/>
      <c r="J331" s="219">
        <f>ROUND(I331*H331,2)</f>
        <v>0</v>
      </c>
      <c r="K331" s="215" t="s">
        <v>19</v>
      </c>
      <c r="L331" s="45"/>
      <c r="M331" s="220" t="s">
        <v>19</v>
      </c>
      <c r="N331" s="221" t="s">
        <v>43</v>
      </c>
      <c r="O331" s="85"/>
      <c r="P331" s="222">
        <f>O331*H331</f>
        <v>0</v>
      </c>
      <c r="Q331" s="222">
        <v>0.34089999999999998</v>
      </c>
      <c r="R331" s="222">
        <f>Q331*H331</f>
        <v>15.6814</v>
      </c>
      <c r="S331" s="222">
        <v>0</v>
      </c>
      <c r="T331" s="22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4" t="s">
        <v>138</v>
      </c>
      <c r="AT331" s="224" t="s">
        <v>133</v>
      </c>
      <c r="AU331" s="224" t="s">
        <v>81</v>
      </c>
      <c r="AY331" s="18" t="s">
        <v>131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8" t="s">
        <v>79</v>
      </c>
      <c r="BK331" s="225">
        <f>ROUND(I331*H331,2)</f>
        <v>0</v>
      </c>
      <c r="BL331" s="18" t="s">
        <v>138</v>
      </c>
      <c r="BM331" s="224" t="s">
        <v>486</v>
      </c>
    </row>
    <row r="332" s="2" customFormat="1">
      <c r="A332" s="39"/>
      <c r="B332" s="40"/>
      <c r="C332" s="41"/>
      <c r="D332" s="226" t="s">
        <v>140</v>
      </c>
      <c r="E332" s="41"/>
      <c r="F332" s="227" t="s">
        <v>485</v>
      </c>
      <c r="G332" s="41"/>
      <c r="H332" s="41"/>
      <c r="I332" s="228"/>
      <c r="J332" s="41"/>
      <c r="K332" s="41"/>
      <c r="L332" s="45"/>
      <c r="M332" s="229"/>
      <c r="N332" s="230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140</v>
      </c>
      <c r="AU332" s="18" t="s">
        <v>81</v>
      </c>
    </row>
    <row r="333" s="2" customFormat="1">
      <c r="A333" s="39"/>
      <c r="B333" s="40"/>
      <c r="C333" s="41"/>
      <c r="D333" s="226" t="s">
        <v>144</v>
      </c>
      <c r="E333" s="41"/>
      <c r="F333" s="233" t="s">
        <v>487</v>
      </c>
      <c r="G333" s="41"/>
      <c r="H333" s="41"/>
      <c r="I333" s="228"/>
      <c r="J333" s="41"/>
      <c r="K333" s="41"/>
      <c r="L333" s="45"/>
      <c r="M333" s="229"/>
      <c r="N333" s="230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144</v>
      </c>
      <c r="AU333" s="18" t="s">
        <v>81</v>
      </c>
    </row>
    <row r="334" s="13" customFormat="1">
      <c r="A334" s="13"/>
      <c r="B334" s="234"/>
      <c r="C334" s="235"/>
      <c r="D334" s="226" t="s">
        <v>146</v>
      </c>
      <c r="E334" s="236" t="s">
        <v>19</v>
      </c>
      <c r="F334" s="237" t="s">
        <v>488</v>
      </c>
      <c r="G334" s="235"/>
      <c r="H334" s="238">
        <v>46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146</v>
      </c>
      <c r="AU334" s="244" t="s">
        <v>81</v>
      </c>
      <c r="AV334" s="13" t="s">
        <v>81</v>
      </c>
      <c r="AW334" s="13" t="s">
        <v>33</v>
      </c>
      <c r="AX334" s="13" t="s">
        <v>79</v>
      </c>
      <c r="AY334" s="244" t="s">
        <v>131</v>
      </c>
    </row>
    <row r="335" s="2" customFormat="1" ht="16.5" customHeight="1">
      <c r="A335" s="39"/>
      <c r="B335" s="40"/>
      <c r="C335" s="213" t="s">
        <v>489</v>
      </c>
      <c r="D335" s="213" t="s">
        <v>133</v>
      </c>
      <c r="E335" s="214" t="s">
        <v>490</v>
      </c>
      <c r="F335" s="215" t="s">
        <v>491</v>
      </c>
      <c r="G335" s="216" t="s">
        <v>480</v>
      </c>
      <c r="H335" s="217">
        <v>22</v>
      </c>
      <c r="I335" s="218"/>
      <c r="J335" s="219">
        <f>ROUND(I335*H335,2)</f>
        <v>0</v>
      </c>
      <c r="K335" s="215" t="s">
        <v>19</v>
      </c>
      <c r="L335" s="45"/>
      <c r="M335" s="220" t="s">
        <v>19</v>
      </c>
      <c r="N335" s="221" t="s">
        <v>43</v>
      </c>
      <c r="O335" s="85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4" t="s">
        <v>138</v>
      </c>
      <c r="AT335" s="224" t="s">
        <v>133</v>
      </c>
      <c r="AU335" s="224" t="s">
        <v>81</v>
      </c>
      <c r="AY335" s="18" t="s">
        <v>131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8" t="s">
        <v>79</v>
      </c>
      <c r="BK335" s="225">
        <f>ROUND(I335*H335,2)</f>
        <v>0</v>
      </c>
      <c r="BL335" s="18" t="s">
        <v>138</v>
      </c>
      <c r="BM335" s="224" t="s">
        <v>492</v>
      </c>
    </row>
    <row r="336" s="2" customFormat="1">
      <c r="A336" s="39"/>
      <c r="B336" s="40"/>
      <c r="C336" s="41"/>
      <c r="D336" s="226" t="s">
        <v>140</v>
      </c>
      <c r="E336" s="41"/>
      <c r="F336" s="227" t="s">
        <v>493</v>
      </c>
      <c r="G336" s="41"/>
      <c r="H336" s="41"/>
      <c r="I336" s="228"/>
      <c r="J336" s="41"/>
      <c r="K336" s="41"/>
      <c r="L336" s="45"/>
      <c r="M336" s="229"/>
      <c r="N336" s="230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140</v>
      </c>
      <c r="AU336" s="18" t="s">
        <v>81</v>
      </c>
    </row>
    <row r="337" s="2" customFormat="1">
      <c r="A337" s="39"/>
      <c r="B337" s="40"/>
      <c r="C337" s="41"/>
      <c r="D337" s="226" t="s">
        <v>494</v>
      </c>
      <c r="E337" s="41"/>
      <c r="F337" s="233" t="s">
        <v>495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494</v>
      </c>
      <c r="AU337" s="18" t="s">
        <v>81</v>
      </c>
    </row>
    <row r="338" s="13" customFormat="1">
      <c r="A338" s="13"/>
      <c r="B338" s="234"/>
      <c r="C338" s="235"/>
      <c r="D338" s="226" t="s">
        <v>146</v>
      </c>
      <c r="E338" s="236" t="s">
        <v>19</v>
      </c>
      <c r="F338" s="237" t="s">
        <v>496</v>
      </c>
      <c r="G338" s="235"/>
      <c r="H338" s="238">
        <v>19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146</v>
      </c>
      <c r="AU338" s="244" t="s">
        <v>81</v>
      </c>
      <c r="AV338" s="13" t="s">
        <v>81</v>
      </c>
      <c r="AW338" s="13" t="s">
        <v>33</v>
      </c>
      <c r="AX338" s="13" t="s">
        <v>72</v>
      </c>
      <c r="AY338" s="244" t="s">
        <v>131</v>
      </c>
    </row>
    <row r="339" s="13" customFormat="1">
      <c r="A339" s="13"/>
      <c r="B339" s="234"/>
      <c r="C339" s="235"/>
      <c r="D339" s="226" t="s">
        <v>146</v>
      </c>
      <c r="E339" s="236" t="s">
        <v>19</v>
      </c>
      <c r="F339" s="237" t="s">
        <v>497</v>
      </c>
      <c r="G339" s="235"/>
      <c r="H339" s="238">
        <v>3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146</v>
      </c>
      <c r="AU339" s="244" t="s">
        <v>81</v>
      </c>
      <c r="AV339" s="13" t="s">
        <v>81</v>
      </c>
      <c r="AW339" s="13" t="s">
        <v>33</v>
      </c>
      <c r="AX339" s="13" t="s">
        <v>72</v>
      </c>
      <c r="AY339" s="244" t="s">
        <v>131</v>
      </c>
    </row>
    <row r="340" s="14" customFormat="1">
      <c r="A340" s="14"/>
      <c r="B340" s="245"/>
      <c r="C340" s="246"/>
      <c r="D340" s="226" t="s">
        <v>146</v>
      </c>
      <c r="E340" s="247" t="s">
        <v>19</v>
      </c>
      <c r="F340" s="248" t="s">
        <v>156</v>
      </c>
      <c r="G340" s="246"/>
      <c r="H340" s="249">
        <v>22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5" t="s">
        <v>146</v>
      </c>
      <c r="AU340" s="255" t="s">
        <v>81</v>
      </c>
      <c r="AV340" s="14" t="s">
        <v>138</v>
      </c>
      <c r="AW340" s="14" t="s">
        <v>33</v>
      </c>
      <c r="AX340" s="14" t="s">
        <v>79</v>
      </c>
      <c r="AY340" s="255" t="s">
        <v>131</v>
      </c>
    </row>
    <row r="341" s="2" customFormat="1" ht="16.5" customHeight="1">
      <c r="A341" s="39"/>
      <c r="B341" s="40"/>
      <c r="C341" s="213" t="s">
        <v>498</v>
      </c>
      <c r="D341" s="213" t="s">
        <v>133</v>
      </c>
      <c r="E341" s="214" t="s">
        <v>499</v>
      </c>
      <c r="F341" s="215" t="s">
        <v>500</v>
      </c>
      <c r="G341" s="216" t="s">
        <v>480</v>
      </c>
      <c r="H341" s="217">
        <v>24</v>
      </c>
      <c r="I341" s="218"/>
      <c r="J341" s="219">
        <f>ROUND(I341*H341,2)</f>
        <v>0</v>
      </c>
      <c r="K341" s="215" t="s">
        <v>137</v>
      </c>
      <c r="L341" s="45"/>
      <c r="M341" s="220" t="s">
        <v>19</v>
      </c>
      <c r="N341" s="221" t="s">
        <v>43</v>
      </c>
      <c r="O341" s="85"/>
      <c r="P341" s="222">
        <f>O341*H341</f>
        <v>0</v>
      </c>
      <c r="Q341" s="222">
        <v>0</v>
      </c>
      <c r="R341" s="222">
        <f>Q341*H341</f>
        <v>0</v>
      </c>
      <c r="S341" s="222">
        <v>0.10000000000000001</v>
      </c>
      <c r="T341" s="223">
        <f>S341*H341</f>
        <v>2.4000000000000004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4" t="s">
        <v>138</v>
      </c>
      <c r="AT341" s="224" t="s">
        <v>133</v>
      </c>
      <c r="AU341" s="224" t="s">
        <v>81</v>
      </c>
      <c r="AY341" s="18" t="s">
        <v>131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8" t="s">
        <v>79</v>
      </c>
      <c r="BK341" s="225">
        <f>ROUND(I341*H341,2)</f>
        <v>0</v>
      </c>
      <c r="BL341" s="18" t="s">
        <v>138</v>
      </c>
      <c r="BM341" s="224" t="s">
        <v>501</v>
      </c>
    </row>
    <row r="342" s="2" customFormat="1">
      <c r="A342" s="39"/>
      <c r="B342" s="40"/>
      <c r="C342" s="41"/>
      <c r="D342" s="226" t="s">
        <v>140</v>
      </c>
      <c r="E342" s="41"/>
      <c r="F342" s="227" t="s">
        <v>502</v>
      </c>
      <c r="G342" s="41"/>
      <c r="H342" s="41"/>
      <c r="I342" s="228"/>
      <c r="J342" s="41"/>
      <c r="K342" s="41"/>
      <c r="L342" s="45"/>
      <c r="M342" s="229"/>
      <c r="N342" s="230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140</v>
      </c>
      <c r="AU342" s="18" t="s">
        <v>81</v>
      </c>
    </row>
    <row r="343" s="2" customFormat="1">
      <c r="A343" s="39"/>
      <c r="B343" s="40"/>
      <c r="C343" s="41"/>
      <c r="D343" s="231" t="s">
        <v>142</v>
      </c>
      <c r="E343" s="41"/>
      <c r="F343" s="232" t="s">
        <v>503</v>
      </c>
      <c r="G343" s="41"/>
      <c r="H343" s="41"/>
      <c r="I343" s="228"/>
      <c r="J343" s="41"/>
      <c r="K343" s="41"/>
      <c r="L343" s="45"/>
      <c r="M343" s="229"/>
      <c r="N343" s="230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142</v>
      </c>
      <c r="AU343" s="18" t="s">
        <v>81</v>
      </c>
    </row>
    <row r="344" s="13" customFormat="1">
      <c r="A344" s="13"/>
      <c r="B344" s="234"/>
      <c r="C344" s="235"/>
      <c r="D344" s="226" t="s">
        <v>146</v>
      </c>
      <c r="E344" s="236" t="s">
        <v>19</v>
      </c>
      <c r="F344" s="237" t="s">
        <v>504</v>
      </c>
      <c r="G344" s="235"/>
      <c r="H344" s="238">
        <v>2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146</v>
      </c>
      <c r="AU344" s="244" t="s">
        <v>81</v>
      </c>
      <c r="AV344" s="13" t="s">
        <v>81</v>
      </c>
      <c r="AW344" s="13" t="s">
        <v>33</v>
      </c>
      <c r="AX344" s="13" t="s">
        <v>72</v>
      </c>
      <c r="AY344" s="244" t="s">
        <v>131</v>
      </c>
    </row>
    <row r="345" s="13" customFormat="1">
      <c r="A345" s="13"/>
      <c r="B345" s="234"/>
      <c r="C345" s="235"/>
      <c r="D345" s="226" t="s">
        <v>146</v>
      </c>
      <c r="E345" s="236" t="s">
        <v>19</v>
      </c>
      <c r="F345" s="237" t="s">
        <v>496</v>
      </c>
      <c r="G345" s="235"/>
      <c r="H345" s="238">
        <v>19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146</v>
      </c>
      <c r="AU345" s="244" t="s">
        <v>81</v>
      </c>
      <c r="AV345" s="13" t="s">
        <v>81</v>
      </c>
      <c r="AW345" s="13" t="s">
        <v>33</v>
      </c>
      <c r="AX345" s="13" t="s">
        <v>72</v>
      </c>
      <c r="AY345" s="244" t="s">
        <v>131</v>
      </c>
    </row>
    <row r="346" s="13" customFormat="1">
      <c r="A346" s="13"/>
      <c r="B346" s="234"/>
      <c r="C346" s="235"/>
      <c r="D346" s="226" t="s">
        <v>146</v>
      </c>
      <c r="E346" s="236" t="s">
        <v>19</v>
      </c>
      <c r="F346" s="237" t="s">
        <v>497</v>
      </c>
      <c r="G346" s="235"/>
      <c r="H346" s="238">
        <v>3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146</v>
      </c>
      <c r="AU346" s="244" t="s">
        <v>81</v>
      </c>
      <c r="AV346" s="13" t="s">
        <v>81</v>
      </c>
      <c r="AW346" s="13" t="s">
        <v>33</v>
      </c>
      <c r="AX346" s="13" t="s">
        <v>72</v>
      </c>
      <c r="AY346" s="244" t="s">
        <v>131</v>
      </c>
    </row>
    <row r="347" s="14" customFormat="1">
      <c r="A347" s="14"/>
      <c r="B347" s="245"/>
      <c r="C347" s="246"/>
      <c r="D347" s="226" t="s">
        <v>146</v>
      </c>
      <c r="E347" s="247" t="s">
        <v>19</v>
      </c>
      <c r="F347" s="248" t="s">
        <v>156</v>
      </c>
      <c r="G347" s="246"/>
      <c r="H347" s="249">
        <v>24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146</v>
      </c>
      <c r="AU347" s="255" t="s">
        <v>81</v>
      </c>
      <c r="AV347" s="14" t="s">
        <v>138</v>
      </c>
      <c r="AW347" s="14" t="s">
        <v>33</v>
      </c>
      <c r="AX347" s="14" t="s">
        <v>79</v>
      </c>
      <c r="AY347" s="255" t="s">
        <v>131</v>
      </c>
    </row>
    <row r="348" s="2" customFormat="1" ht="16.5" customHeight="1">
      <c r="A348" s="39"/>
      <c r="B348" s="40"/>
      <c r="C348" s="213" t="s">
        <v>505</v>
      </c>
      <c r="D348" s="213" t="s">
        <v>133</v>
      </c>
      <c r="E348" s="214" t="s">
        <v>506</v>
      </c>
      <c r="F348" s="215" t="s">
        <v>507</v>
      </c>
      <c r="G348" s="216" t="s">
        <v>480</v>
      </c>
      <c r="H348" s="217">
        <v>48</v>
      </c>
      <c r="I348" s="218"/>
      <c r="J348" s="219">
        <f>ROUND(I348*H348,2)</f>
        <v>0</v>
      </c>
      <c r="K348" s="215" t="s">
        <v>137</v>
      </c>
      <c r="L348" s="45"/>
      <c r="M348" s="220" t="s">
        <v>19</v>
      </c>
      <c r="N348" s="221" t="s">
        <v>43</v>
      </c>
      <c r="O348" s="85"/>
      <c r="P348" s="222">
        <f>O348*H348</f>
        <v>0</v>
      </c>
      <c r="Q348" s="222">
        <v>0.21734000000000001</v>
      </c>
      <c r="R348" s="222">
        <f>Q348*H348</f>
        <v>10.432320000000001</v>
      </c>
      <c r="S348" s="222">
        <v>0</v>
      </c>
      <c r="T348" s="223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4" t="s">
        <v>138</v>
      </c>
      <c r="AT348" s="224" t="s">
        <v>133</v>
      </c>
      <c r="AU348" s="224" t="s">
        <v>81</v>
      </c>
      <c r="AY348" s="18" t="s">
        <v>131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8" t="s">
        <v>79</v>
      </c>
      <c r="BK348" s="225">
        <f>ROUND(I348*H348,2)</f>
        <v>0</v>
      </c>
      <c r="BL348" s="18" t="s">
        <v>138</v>
      </c>
      <c r="BM348" s="224" t="s">
        <v>508</v>
      </c>
    </row>
    <row r="349" s="2" customFormat="1">
      <c r="A349" s="39"/>
      <c r="B349" s="40"/>
      <c r="C349" s="41"/>
      <c r="D349" s="226" t="s">
        <v>140</v>
      </c>
      <c r="E349" s="41"/>
      <c r="F349" s="227" t="s">
        <v>507</v>
      </c>
      <c r="G349" s="41"/>
      <c r="H349" s="41"/>
      <c r="I349" s="228"/>
      <c r="J349" s="41"/>
      <c r="K349" s="41"/>
      <c r="L349" s="45"/>
      <c r="M349" s="229"/>
      <c r="N349" s="230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140</v>
      </c>
      <c r="AU349" s="18" t="s">
        <v>81</v>
      </c>
    </row>
    <row r="350" s="2" customFormat="1">
      <c r="A350" s="39"/>
      <c r="B350" s="40"/>
      <c r="C350" s="41"/>
      <c r="D350" s="231" t="s">
        <v>142</v>
      </c>
      <c r="E350" s="41"/>
      <c r="F350" s="232" t="s">
        <v>509</v>
      </c>
      <c r="G350" s="41"/>
      <c r="H350" s="41"/>
      <c r="I350" s="228"/>
      <c r="J350" s="41"/>
      <c r="K350" s="41"/>
      <c r="L350" s="45"/>
      <c r="M350" s="229"/>
      <c r="N350" s="230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142</v>
      </c>
      <c r="AU350" s="18" t="s">
        <v>81</v>
      </c>
    </row>
    <row r="351" s="2" customFormat="1">
      <c r="A351" s="39"/>
      <c r="B351" s="40"/>
      <c r="C351" s="41"/>
      <c r="D351" s="226" t="s">
        <v>144</v>
      </c>
      <c r="E351" s="41"/>
      <c r="F351" s="233" t="s">
        <v>510</v>
      </c>
      <c r="G351" s="41"/>
      <c r="H351" s="41"/>
      <c r="I351" s="228"/>
      <c r="J351" s="41"/>
      <c r="K351" s="41"/>
      <c r="L351" s="45"/>
      <c r="M351" s="229"/>
      <c r="N351" s="230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144</v>
      </c>
      <c r="AU351" s="18" t="s">
        <v>81</v>
      </c>
    </row>
    <row r="352" s="13" customFormat="1">
      <c r="A352" s="13"/>
      <c r="B352" s="234"/>
      <c r="C352" s="235"/>
      <c r="D352" s="226" t="s">
        <v>146</v>
      </c>
      <c r="E352" s="236" t="s">
        <v>19</v>
      </c>
      <c r="F352" s="237" t="s">
        <v>504</v>
      </c>
      <c r="G352" s="235"/>
      <c r="H352" s="238">
        <v>2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146</v>
      </c>
      <c r="AU352" s="244" t="s">
        <v>81</v>
      </c>
      <c r="AV352" s="13" t="s">
        <v>81</v>
      </c>
      <c r="AW352" s="13" t="s">
        <v>33</v>
      </c>
      <c r="AX352" s="13" t="s">
        <v>72</v>
      </c>
      <c r="AY352" s="244" t="s">
        <v>131</v>
      </c>
    </row>
    <row r="353" s="13" customFormat="1">
      <c r="A353" s="13"/>
      <c r="B353" s="234"/>
      <c r="C353" s="235"/>
      <c r="D353" s="226" t="s">
        <v>146</v>
      </c>
      <c r="E353" s="236" t="s">
        <v>19</v>
      </c>
      <c r="F353" s="237" t="s">
        <v>488</v>
      </c>
      <c r="G353" s="235"/>
      <c r="H353" s="238">
        <v>46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146</v>
      </c>
      <c r="AU353" s="244" t="s">
        <v>81</v>
      </c>
      <c r="AV353" s="13" t="s">
        <v>81</v>
      </c>
      <c r="AW353" s="13" t="s">
        <v>33</v>
      </c>
      <c r="AX353" s="13" t="s">
        <v>72</v>
      </c>
      <c r="AY353" s="244" t="s">
        <v>131</v>
      </c>
    </row>
    <row r="354" s="14" customFormat="1">
      <c r="A354" s="14"/>
      <c r="B354" s="245"/>
      <c r="C354" s="246"/>
      <c r="D354" s="226" t="s">
        <v>146</v>
      </c>
      <c r="E354" s="247" t="s">
        <v>19</v>
      </c>
      <c r="F354" s="248" t="s">
        <v>156</v>
      </c>
      <c r="G354" s="246"/>
      <c r="H354" s="249">
        <v>48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146</v>
      </c>
      <c r="AU354" s="255" t="s">
        <v>81</v>
      </c>
      <c r="AV354" s="14" t="s">
        <v>138</v>
      </c>
      <c r="AW354" s="14" t="s">
        <v>33</v>
      </c>
      <c r="AX354" s="14" t="s">
        <v>79</v>
      </c>
      <c r="AY354" s="255" t="s">
        <v>131</v>
      </c>
    </row>
    <row r="355" s="2" customFormat="1" ht="16.5" customHeight="1">
      <c r="A355" s="39"/>
      <c r="B355" s="40"/>
      <c r="C355" s="266" t="s">
        <v>511</v>
      </c>
      <c r="D355" s="266" t="s">
        <v>276</v>
      </c>
      <c r="E355" s="267" t="s">
        <v>512</v>
      </c>
      <c r="F355" s="268" t="s">
        <v>513</v>
      </c>
      <c r="G355" s="269" t="s">
        <v>480</v>
      </c>
      <c r="H355" s="270">
        <v>48</v>
      </c>
      <c r="I355" s="271"/>
      <c r="J355" s="272">
        <f>ROUND(I355*H355,2)</f>
        <v>0</v>
      </c>
      <c r="K355" s="268" t="s">
        <v>137</v>
      </c>
      <c r="L355" s="273"/>
      <c r="M355" s="274" t="s">
        <v>19</v>
      </c>
      <c r="N355" s="275" t="s">
        <v>43</v>
      </c>
      <c r="O355" s="85"/>
      <c r="P355" s="222">
        <f>O355*H355</f>
        <v>0</v>
      </c>
      <c r="Q355" s="222">
        <v>0.050599999999999999</v>
      </c>
      <c r="R355" s="222">
        <f>Q355*H355</f>
        <v>2.4287999999999998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192</v>
      </c>
      <c r="AT355" s="224" t="s">
        <v>276</v>
      </c>
      <c r="AU355" s="224" t="s">
        <v>81</v>
      </c>
      <c r="AY355" s="18" t="s">
        <v>131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8" t="s">
        <v>79</v>
      </c>
      <c r="BK355" s="225">
        <f>ROUND(I355*H355,2)</f>
        <v>0</v>
      </c>
      <c r="BL355" s="18" t="s">
        <v>138</v>
      </c>
      <c r="BM355" s="224" t="s">
        <v>514</v>
      </c>
    </row>
    <row r="356" s="2" customFormat="1">
      <c r="A356" s="39"/>
      <c r="B356" s="40"/>
      <c r="C356" s="41"/>
      <c r="D356" s="226" t="s">
        <v>140</v>
      </c>
      <c r="E356" s="41"/>
      <c r="F356" s="227" t="s">
        <v>513</v>
      </c>
      <c r="G356" s="41"/>
      <c r="H356" s="41"/>
      <c r="I356" s="228"/>
      <c r="J356" s="41"/>
      <c r="K356" s="41"/>
      <c r="L356" s="45"/>
      <c r="M356" s="229"/>
      <c r="N356" s="230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140</v>
      </c>
      <c r="AU356" s="18" t="s">
        <v>81</v>
      </c>
    </row>
    <row r="357" s="13" customFormat="1">
      <c r="A357" s="13"/>
      <c r="B357" s="234"/>
      <c r="C357" s="235"/>
      <c r="D357" s="226" t="s">
        <v>146</v>
      </c>
      <c r="E357" s="236" t="s">
        <v>19</v>
      </c>
      <c r="F357" s="237" t="s">
        <v>515</v>
      </c>
      <c r="G357" s="235"/>
      <c r="H357" s="238">
        <v>48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146</v>
      </c>
      <c r="AU357" s="244" t="s">
        <v>81</v>
      </c>
      <c r="AV357" s="13" t="s">
        <v>81</v>
      </c>
      <c r="AW357" s="13" t="s">
        <v>33</v>
      </c>
      <c r="AX357" s="13" t="s">
        <v>79</v>
      </c>
      <c r="AY357" s="244" t="s">
        <v>131</v>
      </c>
    </row>
    <row r="358" s="2" customFormat="1" ht="16.5" customHeight="1">
      <c r="A358" s="39"/>
      <c r="B358" s="40"/>
      <c r="C358" s="213" t="s">
        <v>516</v>
      </c>
      <c r="D358" s="213" t="s">
        <v>133</v>
      </c>
      <c r="E358" s="214" t="s">
        <v>517</v>
      </c>
      <c r="F358" s="215" t="s">
        <v>518</v>
      </c>
      <c r="G358" s="216" t="s">
        <v>480</v>
      </c>
      <c r="H358" s="217">
        <v>23</v>
      </c>
      <c r="I358" s="218"/>
      <c r="J358" s="219">
        <f>ROUND(I358*H358,2)</f>
        <v>0</v>
      </c>
      <c r="K358" s="215" t="s">
        <v>137</v>
      </c>
      <c r="L358" s="45"/>
      <c r="M358" s="220" t="s">
        <v>19</v>
      </c>
      <c r="N358" s="221" t="s">
        <v>43</v>
      </c>
      <c r="O358" s="85"/>
      <c r="P358" s="222">
        <f>O358*H358</f>
        <v>0</v>
      </c>
      <c r="Q358" s="222">
        <v>0.42080000000000001</v>
      </c>
      <c r="R358" s="222">
        <f>Q358*H358</f>
        <v>9.6783999999999999</v>
      </c>
      <c r="S358" s="222">
        <v>0</v>
      </c>
      <c r="T358" s="223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4" t="s">
        <v>138</v>
      </c>
      <c r="AT358" s="224" t="s">
        <v>133</v>
      </c>
      <c r="AU358" s="224" t="s">
        <v>81</v>
      </c>
      <c r="AY358" s="18" t="s">
        <v>131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8" t="s">
        <v>79</v>
      </c>
      <c r="BK358" s="225">
        <f>ROUND(I358*H358,2)</f>
        <v>0</v>
      </c>
      <c r="BL358" s="18" t="s">
        <v>138</v>
      </c>
      <c r="BM358" s="224" t="s">
        <v>519</v>
      </c>
    </row>
    <row r="359" s="2" customFormat="1">
      <c r="A359" s="39"/>
      <c r="B359" s="40"/>
      <c r="C359" s="41"/>
      <c r="D359" s="226" t="s">
        <v>140</v>
      </c>
      <c r="E359" s="41"/>
      <c r="F359" s="227" t="s">
        <v>518</v>
      </c>
      <c r="G359" s="41"/>
      <c r="H359" s="41"/>
      <c r="I359" s="228"/>
      <c r="J359" s="41"/>
      <c r="K359" s="41"/>
      <c r="L359" s="45"/>
      <c r="M359" s="229"/>
      <c r="N359" s="230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140</v>
      </c>
      <c r="AU359" s="18" t="s">
        <v>81</v>
      </c>
    </row>
    <row r="360" s="2" customFormat="1">
      <c r="A360" s="39"/>
      <c r="B360" s="40"/>
      <c r="C360" s="41"/>
      <c r="D360" s="231" t="s">
        <v>142</v>
      </c>
      <c r="E360" s="41"/>
      <c r="F360" s="232" t="s">
        <v>520</v>
      </c>
      <c r="G360" s="41"/>
      <c r="H360" s="41"/>
      <c r="I360" s="228"/>
      <c r="J360" s="41"/>
      <c r="K360" s="41"/>
      <c r="L360" s="45"/>
      <c r="M360" s="229"/>
      <c r="N360" s="230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142</v>
      </c>
      <c r="AU360" s="18" t="s">
        <v>81</v>
      </c>
    </row>
    <row r="361" s="2" customFormat="1">
      <c r="A361" s="39"/>
      <c r="B361" s="40"/>
      <c r="C361" s="41"/>
      <c r="D361" s="226" t="s">
        <v>144</v>
      </c>
      <c r="E361" s="41"/>
      <c r="F361" s="233" t="s">
        <v>521</v>
      </c>
      <c r="G361" s="41"/>
      <c r="H361" s="41"/>
      <c r="I361" s="228"/>
      <c r="J361" s="41"/>
      <c r="K361" s="41"/>
      <c r="L361" s="45"/>
      <c r="M361" s="229"/>
      <c r="N361" s="230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144</v>
      </c>
      <c r="AU361" s="18" t="s">
        <v>81</v>
      </c>
    </row>
    <row r="362" s="13" customFormat="1">
      <c r="A362" s="13"/>
      <c r="B362" s="234"/>
      <c r="C362" s="235"/>
      <c r="D362" s="226" t="s">
        <v>146</v>
      </c>
      <c r="E362" s="236" t="s">
        <v>19</v>
      </c>
      <c r="F362" s="237" t="s">
        <v>315</v>
      </c>
      <c r="G362" s="235"/>
      <c r="H362" s="238">
        <v>23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146</v>
      </c>
      <c r="AU362" s="244" t="s">
        <v>81</v>
      </c>
      <c r="AV362" s="13" t="s">
        <v>81</v>
      </c>
      <c r="AW362" s="13" t="s">
        <v>33</v>
      </c>
      <c r="AX362" s="13" t="s">
        <v>79</v>
      </c>
      <c r="AY362" s="244" t="s">
        <v>131</v>
      </c>
    </row>
    <row r="363" s="2" customFormat="1" ht="21.75" customHeight="1">
      <c r="A363" s="39"/>
      <c r="B363" s="40"/>
      <c r="C363" s="213" t="s">
        <v>522</v>
      </c>
      <c r="D363" s="213" t="s">
        <v>133</v>
      </c>
      <c r="E363" s="214" t="s">
        <v>523</v>
      </c>
      <c r="F363" s="215" t="s">
        <v>524</v>
      </c>
      <c r="G363" s="216" t="s">
        <v>480</v>
      </c>
      <c r="H363" s="217">
        <v>16</v>
      </c>
      <c r="I363" s="218"/>
      <c r="J363" s="219">
        <f>ROUND(I363*H363,2)</f>
        <v>0</v>
      </c>
      <c r="K363" s="215" t="s">
        <v>137</v>
      </c>
      <c r="L363" s="45"/>
      <c r="M363" s="220" t="s">
        <v>19</v>
      </c>
      <c r="N363" s="221" t="s">
        <v>43</v>
      </c>
      <c r="O363" s="85"/>
      <c r="P363" s="222">
        <f>O363*H363</f>
        <v>0</v>
      </c>
      <c r="Q363" s="222">
        <v>0.31108000000000002</v>
      </c>
      <c r="R363" s="222">
        <f>Q363*H363</f>
        <v>4.9772800000000004</v>
      </c>
      <c r="S363" s="222">
        <v>0</v>
      </c>
      <c r="T363" s="223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4" t="s">
        <v>138</v>
      </c>
      <c r="AT363" s="224" t="s">
        <v>133</v>
      </c>
      <c r="AU363" s="224" t="s">
        <v>81</v>
      </c>
      <c r="AY363" s="18" t="s">
        <v>131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8" t="s">
        <v>79</v>
      </c>
      <c r="BK363" s="225">
        <f>ROUND(I363*H363,2)</f>
        <v>0</v>
      </c>
      <c r="BL363" s="18" t="s">
        <v>138</v>
      </c>
      <c r="BM363" s="224" t="s">
        <v>525</v>
      </c>
    </row>
    <row r="364" s="2" customFormat="1">
      <c r="A364" s="39"/>
      <c r="B364" s="40"/>
      <c r="C364" s="41"/>
      <c r="D364" s="226" t="s">
        <v>140</v>
      </c>
      <c r="E364" s="41"/>
      <c r="F364" s="227" t="s">
        <v>526</v>
      </c>
      <c r="G364" s="41"/>
      <c r="H364" s="41"/>
      <c r="I364" s="228"/>
      <c r="J364" s="41"/>
      <c r="K364" s="41"/>
      <c r="L364" s="45"/>
      <c r="M364" s="229"/>
      <c r="N364" s="230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140</v>
      </c>
      <c r="AU364" s="18" t="s">
        <v>81</v>
      </c>
    </row>
    <row r="365" s="2" customFormat="1">
      <c r="A365" s="39"/>
      <c r="B365" s="40"/>
      <c r="C365" s="41"/>
      <c r="D365" s="231" t="s">
        <v>142</v>
      </c>
      <c r="E365" s="41"/>
      <c r="F365" s="232" t="s">
        <v>527</v>
      </c>
      <c r="G365" s="41"/>
      <c r="H365" s="41"/>
      <c r="I365" s="228"/>
      <c r="J365" s="41"/>
      <c r="K365" s="41"/>
      <c r="L365" s="45"/>
      <c r="M365" s="229"/>
      <c r="N365" s="230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142</v>
      </c>
      <c r="AU365" s="18" t="s">
        <v>81</v>
      </c>
    </row>
    <row r="366" s="2" customFormat="1">
      <c r="A366" s="39"/>
      <c r="B366" s="40"/>
      <c r="C366" s="41"/>
      <c r="D366" s="226" t="s">
        <v>144</v>
      </c>
      <c r="E366" s="41"/>
      <c r="F366" s="233" t="s">
        <v>521</v>
      </c>
      <c r="G366" s="41"/>
      <c r="H366" s="41"/>
      <c r="I366" s="228"/>
      <c r="J366" s="41"/>
      <c r="K366" s="41"/>
      <c r="L366" s="45"/>
      <c r="M366" s="229"/>
      <c r="N366" s="230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144</v>
      </c>
      <c r="AU366" s="18" t="s">
        <v>81</v>
      </c>
    </row>
    <row r="367" s="13" customFormat="1">
      <c r="A367" s="13"/>
      <c r="B367" s="234"/>
      <c r="C367" s="235"/>
      <c r="D367" s="226" t="s">
        <v>146</v>
      </c>
      <c r="E367" s="236" t="s">
        <v>19</v>
      </c>
      <c r="F367" s="237" t="s">
        <v>263</v>
      </c>
      <c r="G367" s="235"/>
      <c r="H367" s="238">
        <v>16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146</v>
      </c>
      <c r="AU367" s="244" t="s">
        <v>81</v>
      </c>
      <c r="AV367" s="13" t="s">
        <v>81</v>
      </c>
      <c r="AW367" s="13" t="s">
        <v>33</v>
      </c>
      <c r="AX367" s="13" t="s">
        <v>79</v>
      </c>
      <c r="AY367" s="244" t="s">
        <v>131</v>
      </c>
    </row>
    <row r="368" s="2" customFormat="1" ht="16.5" customHeight="1">
      <c r="A368" s="39"/>
      <c r="B368" s="40"/>
      <c r="C368" s="213" t="s">
        <v>528</v>
      </c>
      <c r="D368" s="213" t="s">
        <v>133</v>
      </c>
      <c r="E368" s="214" t="s">
        <v>529</v>
      </c>
      <c r="F368" s="215" t="s">
        <v>530</v>
      </c>
      <c r="G368" s="216" t="s">
        <v>195</v>
      </c>
      <c r="H368" s="217">
        <v>146.80000000000001</v>
      </c>
      <c r="I368" s="218"/>
      <c r="J368" s="219">
        <f>ROUND(I368*H368,2)</f>
        <v>0</v>
      </c>
      <c r="K368" s="215" t="s">
        <v>137</v>
      </c>
      <c r="L368" s="45"/>
      <c r="M368" s="220" t="s">
        <v>19</v>
      </c>
      <c r="N368" s="221" t="s">
        <v>43</v>
      </c>
      <c r="O368" s="85"/>
      <c r="P368" s="222">
        <f>O368*H368</f>
        <v>0</v>
      </c>
      <c r="Q368" s="222">
        <v>9.0000000000000006E-05</v>
      </c>
      <c r="R368" s="222">
        <f>Q368*H368</f>
        <v>0.013212000000000002</v>
      </c>
      <c r="S368" s="222">
        <v>0</v>
      </c>
      <c r="T368" s="22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4" t="s">
        <v>138</v>
      </c>
      <c r="AT368" s="224" t="s">
        <v>133</v>
      </c>
      <c r="AU368" s="224" t="s">
        <v>81</v>
      </c>
      <c r="AY368" s="18" t="s">
        <v>131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8" t="s">
        <v>79</v>
      </c>
      <c r="BK368" s="225">
        <f>ROUND(I368*H368,2)</f>
        <v>0</v>
      </c>
      <c r="BL368" s="18" t="s">
        <v>138</v>
      </c>
      <c r="BM368" s="224" t="s">
        <v>531</v>
      </c>
    </row>
    <row r="369" s="2" customFormat="1">
      <c r="A369" s="39"/>
      <c r="B369" s="40"/>
      <c r="C369" s="41"/>
      <c r="D369" s="226" t="s">
        <v>140</v>
      </c>
      <c r="E369" s="41"/>
      <c r="F369" s="227" t="s">
        <v>532</v>
      </c>
      <c r="G369" s="41"/>
      <c r="H369" s="41"/>
      <c r="I369" s="228"/>
      <c r="J369" s="41"/>
      <c r="K369" s="41"/>
      <c r="L369" s="45"/>
      <c r="M369" s="229"/>
      <c r="N369" s="230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140</v>
      </c>
      <c r="AU369" s="18" t="s">
        <v>81</v>
      </c>
    </row>
    <row r="370" s="2" customFormat="1">
      <c r="A370" s="39"/>
      <c r="B370" s="40"/>
      <c r="C370" s="41"/>
      <c r="D370" s="231" t="s">
        <v>142</v>
      </c>
      <c r="E370" s="41"/>
      <c r="F370" s="232" t="s">
        <v>533</v>
      </c>
      <c r="G370" s="41"/>
      <c r="H370" s="41"/>
      <c r="I370" s="228"/>
      <c r="J370" s="41"/>
      <c r="K370" s="41"/>
      <c r="L370" s="45"/>
      <c r="M370" s="229"/>
      <c r="N370" s="230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142</v>
      </c>
      <c r="AU370" s="18" t="s">
        <v>81</v>
      </c>
    </row>
    <row r="371" s="13" customFormat="1">
      <c r="A371" s="13"/>
      <c r="B371" s="234"/>
      <c r="C371" s="235"/>
      <c r="D371" s="226" t="s">
        <v>146</v>
      </c>
      <c r="E371" s="236" t="s">
        <v>19</v>
      </c>
      <c r="F371" s="237" t="s">
        <v>534</v>
      </c>
      <c r="G371" s="235"/>
      <c r="H371" s="238">
        <v>146.80000000000001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146</v>
      </c>
      <c r="AU371" s="244" t="s">
        <v>81</v>
      </c>
      <c r="AV371" s="13" t="s">
        <v>81</v>
      </c>
      <c r="AW371" s="13" t="s">
        <v>33</v>
      </c>
      <c r="AX371" s="13" t="s">
        <v>79</v>
      </c>
      <c r="AY371" s="244" t="s">
        <v>131</v>
      </c>
    </row>
    <row r="372" s="12" customFormat="1" ht="22.8" customHeight="1">
      <c r="A372" s="12"/>
      <c r="B372" s="197"/>
      <c r="C372" s="198"/>
      <c r="D372" s="199" t="s">
        <v>71</v>
      </c>
      <c r="E372" s="211" t="s">
        <v>202</v>
      </c>
      <c r="F372" s="211" t="s">
        <v>535</v>
      </c>
      <c r="G372" s="198"/>
      <c r="H372" s="198"/>
      <c r="I372" s="201"/>
      <c r="J372" s="212">
        <f>BK372</f>
        <v>0</v>
      </c>
      <c r="K372" s="198"/>
      <c r="L372" s="203"/>
      <c r="M372" s="204"/>
      <c r="N372" s="205"/>
      <c r="O372" s="205"/>
      <c r="P372" s="206">
        <f>SUM(P373:P515)</f>
        <v>0</v>
      </c>
      <c r="Q372" s="205"/>
      <c r="R372" s="206">
        <f>SUM(R373:R515)</f>
        <v>387.23950101999992</v>
      </c>
      <c r="S372" s="205"/>
      <c r="T372" s="207">
        <f>SUM(T373:T515)</f>
        <v>48.048000000000002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08" t="s">
        <v>79</v>
      </c>
      <c r="AT372" s="209" t="s">
        <v>71</v>
      </c>
      <c r="AU372" s="209" t="s">
        <v>79</v>
      </c>
      <c r="AY372" s="208" t="s">
        <v>131</v>
      </c>
      <c r="BK372" s="210">
        <f>SUM(BK373:BK515)</f>
        <v>0</v>
      </c>
    </row>
    <row r="373" s="2" customFormat="1" ht="16.5" customHeight="1">
      <c r="A373" s="39"/>
      <c r="B373" s="40"/>
      <c r="C373" s="213" t="s">
        <v>536</v>
      </c>
      <c r="D373" s="213" t="s">
        <v>133</v>
      </c>
      <c r="E373" s="214" t="s">
        <v>537</v>
      </c>
      <c r="F373" s="215" t="s">
        <v>538</v>
      </c>
      <c r="G373" s="216" t="s">
        <v>480</v>
      </c>
      <c r="H373" s="217">
        <v>26</v>
      </c>
      <c r="I373" s="218"/>
      <c r="J373" s="219">
        <f>ROUND(I373*H373,2)</f>
        <v>0</v>
      </c>
      <c r="K373" s="215" t="s">
        <v>137</v>
      </c>
      <c r="L373" s="45"/>
      <c r="M373" s="220" t="s">
        <v>19</v>
      </c>
      <c r="N373" s="221" t="s">
        <v>43</v>
      </c>
      <c r="O373" s="85"/>
      <c r="P373" s="222">
        <f>O373*H373</f>
        <v>0</v>
      </c>
      <c r="Q373" s="222">
        <v>0.00069999999999999999</v>
      </c>
      <c r="R373" s="222">
        <f>Q373*H373</f>
        <v>0.018200000000000001</v>
      </c>
      <c r="S373" s="222">
        <v>0</v>
      </c>
      <c r="T373" s="223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4" t="s">
        <v>138</v>
      </c>
      <c r="AT373" s="224" t="s">
        <v>133</v>
      </c>
      <c r="AU373" s="224" t="s">
        <v>81</v>
      </c>
      <c r="AY373" s="18" t="s">
        <v>131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8" t="s">
        <v>79</v>
      </c>
      <c r="BK373" s="225">
        <f>ROUND(I373*H373,2)</f>
        <v>0</v>
      </c>
      <c r="BL373" s="18" t="s">
        <v>138</v>
      </c>
      <c r="BM373" s="224" t="s">
        <v>539</v>
      </c>
    </row>
    <row r="374" s="2" customFormat="1">
      <c r="A374" s="39"/>
      <c r="B374" s="40"/>
      <c r="C374" s="41"/>
      <c r="D374" s="226" t="s">
        <v>140</v>
      </c>
      <c r="E374" s="41"/>
      <c r="F374" s="227" t="s">
        <v>540</v>
      </c>
      <c r="G374" s="41"/>
      <c r="H374" s="41"/>
      <c r="I374" s="228"/>
      <c r="J374" s="41"/>
      <c r="K374" s="41"/>
      <c r="L374" s="45"/>
      <c r="M374" s="229"/>
      <c r="N374" s="230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140</v>
      </c>
      <c r="AU374" s="18" t="s">
        <v>81</v>
      </c>
    </row>
    <row r="375" s="2" customFormat="1">
      <c r="A375" s="39"/>
      <c r="B375" s="40"/>
      <c r="C375" s="41"/>
      <c r="D375" s="231" t="s">
        <v>142</v>
      </c>
      <c r="E375" s="41"/>
      <c r="F375" s="232" t="s">
        <v>541</v>
      </c>
      <c r="G375" s="41"/>
      <c r="H375" s="41"/>
      <c r="I375" s="228"/>
      <c r="J375" s="41"/>
      <c r="K375" s="41"/>
      <c r="L375" s="45"/>
      <c r="M375" s="229"/>
      <c r="N375" s="230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142</v>
      </c>
      <c r="AU375" s="18" t="s">
        <v>81</v>
      </c>
    </row>
    <row r="376" s="2" customFormat="1">
      <c r="A376" s="39"/>
      <c r="B376" s="40"/>
      <c r="C376" s="41"/>
      <c r="D376" s="226" t="s">
        <v>144</v>
      </c>
      <c r="E376" s="41"/>
      <c r="F376" s="233" t="s">
        <v>542</v>
      </c>
      <c r="G376" s="41"/>
      <c r="H376" s="41"/>
      <c r="I376" s="228"/>
      <c r="J376" s="41"/>
      <c r="K376" s="41"/>
      <c r="L376" s="45"/>
      <c r="M376" s="229"/>
      <c r="N376" s="230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144</v>
      </c>
      <c r="AU376" s="18" t="s">
        <v>81</v>
      </c>
    </row>
    <row r="377" s="13" customFormat="1">
      <c r="A377" s="13"/>
      <c r="B377" s="234"/>
      <c r="C377" s="235"/>
      <c r="D377" s="226" t="s">
        <v>146</v>
      </c>
      <c r="E377" s="236" t="s">
        <v>19</v>
      </c>
      <c r="F377" s="237" t="s">
        <v>339</v>
      </c>
      <c r="G377" s="235"/>
      <c r="H377" s="238">
        <v>26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146</v>
      </c>
      <c r="AU377" s="244" t="s">
        <v>81</v>
      </c>
      <c r="AV377" s="13" t="s">
        <v>81</v>
      </c>
      <c r="AW377" s="13" t="s">
        <v>33</v>
      </c>
      <c r="AX377" s="13" t="s">
        <v>79</v>
      </c>
      <c r="AY377" s="244" t="s">
        <v>131</v>
      </c>
    </row>
    <row r="378" s="2" customFormat="1" ht="16.5" customHeight="1">
      <c r="A378" s="39"/>
      <c r="B378" s="40"/>
      <c r="C378" s="266" t="s">
        <v>543</v>
      </c>
      <c r="D378" s="266" t="s">
        <v>276</v>
      </c>
      <c r="E378" s="267" t="s">
        <v>544</v>
      </c>
      <c r="F378" s="268" t="s">
        <v>545</v>
      </c>
      <c r="G378" s="269" t="s">
        <v>480</v>
      </c>
      <c r="H378" s="270">
        <v>3</v>
      </c>
      <c r="I378" s="271"/>
      <c r="J378" s="272">
        <f>ROUND(I378*H378,2)</f>
        <v>0</v>
      </c>
      <c r="K378" s="268" t="s">
        <v>137</v>
      </c>
      <c r="L378" s="273"/>
      <c r="M378" s="274" t="s">
        <v>19</v>
      </c>
      <c r="N378" s="275" t="s">
        <v>43</v>
      </c>
      <c r="O378" s="85"/>
      <c r="P378" s="222">
        <f>O378*H378</f>
        <v>0</v>
      </c>
      <c r="Q378" s="222">
        <v>0.0025000000000000001</v>
      </c>
      <c r="R378" s="222">
        <f>Q378*H378</f>
        <v>0.0074999999999999997</v>
      </c>
      <c r="S378" s="222">
        <v>0</v>
      </c>
      <c r="T378" s="22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4" t="s">
        <v>192</v>
      </c>
      <c r="AT378" s="224" t="s">
        <v>276</v>
      </c>
      <c r="AU378" s="224" t="s">
        <v>81</v>
      </c>
      <c r="AY378" s="18" t="s">
        <v>131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8" t="s">
        <v>79</v>
      </c>
      <c r="BK378" s="225">
        <f>ROUND(I378*H378,2)</f>
        <v>0</v>
      </c>
      <c r="BL378" s="18" t="s">
        <v>138</v>
      </c>
      <c r="BM378" s="224" t="s">
        <v>546</v>
      </c>
    </row>
    <row r="379" s="2" customFormat="1">
      <c r="A379" s="39"/>
      <c r="B379" s="40"/>
      <c r="C379" s="41"/>
      <c r="D379" s="226" t="s">
        <v>140</v>
      </c>
      <c r="E379" s="41"/>
      <c r="F379" s="227" t="s">
        <v>545</v>
      </c>
      <c r="G379" s="41"/>
      <c r="H379" s="41"/>
      <c r="I379" s="228"/>
      <c r="J379" s="41"/>
      <c r="K379" s="41"/>
      <c r="L379" s="45"/>
      <c r="M379" s="229"/>
      <c r="N379" s="230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140</v>
      </c>
      <c r="AU379" s="18" t="s">
        <v>81</v>
      </c>
    </row>
    <row r="380" s="13" customFormat="1">
      <c r="A380" s="13"/>
      <c r="B380" s="234"/>
      <c r="C380" s="235"/>
      <c r="D380" s="226" t="s">
        <v>146</v>
      </c>
      <c r="E380" s="236" t="s">
        <v>19</v>
      </c>
      <c r="F380" s="237" t="s">
        <v>547</v>
      </c>
      <c r="G380" s="235"/>
      <c r="H380" s="238">
        <v>3</v>
      </c>
      <c r="I380" s="239"/>
      <c r="J380" s="235"/>
      <c r="K380" s="235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146</v>
      </c>
      <c r="AU380" s="244" t="s">
        <v>81</v>
      </c>
      <c r="AV380" s="13" t="s">
        <v>81</v>
      </c>
      <c r="AW380" s="13" t="s">
        <v>33</v>
      </c>
      <c r="AX380" s="13" t="s">
        <v>79</v>
      </c>
      <c r="AY380" s="244" t="s">
        <v>131</v>
      </c>
    </row>
    <row r="381" s="2" customFormat="1" ht="16.5" customHeight="1">
      <c r="A381" s="39"/>
      <c r="B381" s="40"/>
      <c r="C381" s="266" t="s">
        <v>548</v>
      </c>
      <c r="D381" s="266" t="s">
        <v>276</v>
      </c>
      <c r="E381" s="267" t="s">
        <v>549</v>
      </c>
      <c r="F381" s="268" t="s">
        <v>550</v>
      </c>
      <c r="G381" s="269" t="s">
        <v>480</v>
      </c>
      <c r="H381" s="270">
        <v>5</v>
      </c>
      <c r="I381" s="271"/>
      <c r="J381" s="272">
        <f>ROUND(I381*H381,2)</f>
        <v>0</v>
      </c>
      <c r="K381" s="268" t="s">
        <v>137</v>
      </c>
      <c r="L381" s="273"/>
      <c r="M381" s="274" t="s">
        <v>19</v>
      </c>
      <c r="N381" s="275" t="s">
        <v>43</v>
      </c>
      <c r="O381" s="85"/>
      <c r="P381" s="222">
        <f>O381*H381</f>
        <v>0</v>
      </c>
      <c r="Q381" s="222">
        <v>0.0025000000000000001</v>
      </c>
      <c r="R381" s="222">
        <f>Q381*H381</f>
        <v>0.012500000000000001</v>
      </c>
      <c r="S381" s="222">
        <v>0</v>
      </c>
      <c r="T381" s="223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4" t="s">
        <v>192</v>
      </c>
      <c r="AT381" s="224" t="s">
        <v>276</v>
      </c>
      <c r="AU381" s="224" t="s">
        <v>81</v>
      </c>
      <c r="AY381" s="18" t="s">
        <v>131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8" t="s">
        <v>79</v>
      </c>
      <c r="BK381" s="225">
        <f>ROUND(I381*H381,2)</f>
        <v>0</v>
      </c>
      <c r="BL381" s="18" t="s">
        <v>138</v>
      </c>
      <c r="BM381" s="224" t="s">
        <v>551</v>
      </c>
    </row>
    <row r="382" s="2" customFormat="1">
      <c r="A382" s="39"/>
      <c r="B382" s="40"/>
      <c r="C382" s="41"/>
      <c r="D382" s="226" t="s">
        <v>140</v>
      </c>
      <c r="E382" s="41"/>
      <c r="F382" s="227" t="s">
        <v>550</v>
      </c>
      <c r="G382" s="41"/>
      <c r="H382" s="41"/>
      <c r="I382" s="228"/>
      <c r="J382" s="41"/>
      <c r="K382" s="41"/>
      <c r="L382" s="45"/>
      <c r="M382" s="229"/>
      <c r="N382" s="230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140</v>
      </c>
      <c r="AU382" s="18" t="s">
        <v>81</v>
      </c>
    </row>
    <row r="383" s="13" customFormat="1">
      <c r="A383" s="13"/>
      <c r="B383" s="234"/>
      <c r="C383" s="235"/>
      <c r="D383" s="226" t="s">
        <v>146</v>
      </c>
      <c r="E383" s="236" t="s">
        <v>19</v>
      </c>
      <c r="F383" s="237" t="s">
        <v>552</v>
      </c>
      <c r="G383" s="235"/>
      <c r="H383" s="238">
        <v>5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146</v>
      </c>
      <c r="AU383" s="244" t="s">
        <v>81</v>
      </c>
      <c r="AV383" s="13" t="s">
        <v>81</v>
      </c>
      <c r="AW383" s="13" t="s">
        <v>33</v>
      </c>
      <c r="AX383" s="13" t="s">
        <v>79</v>
      </c>
      <c r="AY383" s="244" t="s">
        <v>131</v>
      </c>
    </row>
    <row r="384" s="2" customFormat="1" ht="16.5" customHeight="1">
      <c r="A384" s="39"/>
      <c r="B384" s="40"/>
      <c r="C384" s="266" t="s">
        <v>553</v>
      </c>
      <c r="D384" s="266" t="s">
        <v>276</v>
      </c>
      <c r="E384" s="267" t="s">
        <v>554</v>
      </c>
      <c r="F384" s="268" t="s">
        <v>555</v>
      </c>
      <c r="G384" s="269" t="s">
        <v>480</v>
      </c>
      <c r="H384" s="270">
        <v>3</v>
      </c>
      <c r="I384" s="271"/>
      <c r="J384" s="272">
        <f>ROUND(I384*H384,2)</f>
        <v>0</v>
      </c>
      <c r="K384" s="268" t="s">
        <v>137</v>
      </c>
      <c r="L384" s="273"/>
      <c r="M384" s="274" t="s">
        <v>19</v>
      </c>
      <c r="N384" s="275" t="s">
        <v>43</v>
      </c>
      <c r="O384" s="85"/>
      <c r="P384" s="222">
        <f>O384*H384</f>
        <v>0</v>
      </c>
      <c r="Q384" s="222">
        <v>0.0050000000000000001</v>
      </c>
      <c r="R384" s="222">
        <f>Q384*H384</f>
        <v>0.014999999999999999</v>
      </c>
      <c r="S384" s="222">
        <v>0</v>
      </c>
      <c r="T384" s="223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4" t="s">
        <v>192</v>
      </c>
      <c r="AT384" s="224" t="s">
        <v>276</v>
      </c>
      <c r="AU384" s="224" t="s">
        <v>81</v>
      </c>
      <c r="AY384" s="18" t="s">
        <v>131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8" t="s">
        <v>79</v>
      </c>
      <c r="BK384" s="225">
        <f>ROUND(I384*H384,2)</f>
        <v>0</v>
      </c>
      <c r="BL384" s="18" t="s">
        <v>138</v>
      </c>
      <c r="BM384" s="224" t="s">
        <v>556</v>
      </c>
    </row>
    <row r="385" s="2" customFormat="1">
      <c r="A385" s="39"/>
      <c r="B385" s="40"/>
      <c r="C385" s="41"/>
      <c r="D385" s="226" t="s">
        <v>140</v>
      </c>
      <c r="E385" s="41"/>
      <c r="F385" s="227" t="s">
        <v>555</v>
      </c>
      <c r="G385" s="41"/>
      <c r="H385" s="41"/>
      <c r="I385" s="228"/>
      <c r="J385" s="41"/>
      <c r="K385" s="41"/>
      <c r="L385" s="45"/>
      <c r="M385" s="229"/>
      <c r="N385" s="230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140</v>
      </c>
      <c r="AU385" s="18" t="s">
        <v>81</v>
      </c>
    </row>
    <row r="386" s="13" customFormat="1">
      <c r="A386" s="13"/>
      <c r="B386" s="234"/>
      <c r="C386" s="235"/>
      <c r="D386" s="226" t="s">
        <v>146</v>
      </c>
      <c r="E386" s="236" t="s">
        <v>19</v>
      </c>
      <c r="F386" s="237" t="s">
        <v>557</v>
      </c>
      <c r="G386" s="235"/>
      <c r="H386" s="238">
        <v>3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146</v>
      </c>
      <c r="AU386" s="244" t="s">
        <v>81</v>
      </c>
      <c r="AV386" s="13" t="s">
        <v>81</v>
      </c>
      <c r="AW386" s="13" t="s">
        <v>33</v>
      </c>
      <c r="AX386" s="13" t="s">
        <v>79</v>
      </c>
      <c r="AY386" s="244" t="s">
        <v>131</v>
      </c>
    </row>
    <row r="387" s="2" customFormat="1" ht="16.5" customHeight="1">
      <c r="A387" s="39"/>
      <c r="B387" s="40"/>
      <c r="C387" s="266" t="s">
        <v>558</v>
      </c>
      <c r="D387" s="266" t="s">
        <v>276</v>
      </c>
      <c r="E387" s="267" t="s">
        <v>559</v>
      </c>
      <c r="F387" s="268" t="s">
        <v>560</v>
      </c>
      <c r="G387" s="269" t="s">
        <v>480</v>
      </c>
      <c r="H387" s="270">
        <v>1</v>
      </c>
      <c r="I387" s="271"/>
      <c r="J387" s="272">
        <f>ROUND(I387*H387,2)</f>
        <v>0</v>
      </c>
      <c r="K387" s="268" t="s">
        <v>137</v>
      </c>
      <c r="L387" s="273"/>
      <c r="M387" s="274" t="s">
        <v>19</v>
      </c>
      <c r="N387" s="275" t="s">
        <v>43</v>
      </c>
      <c r="O387" s="85"/>
      <c r="P387" s="222">
        <f>O387*H387</f>
        <v>0</v>
      </c>
      <c r="Q387" s="222">
        <v>0.0050000000000000001</v>
      </c>
      <c r="R387" s="222">
        <f>Q387*H387</f>
        <v>0.0050000000000000001</v>
      </c>
      <c r="S387" s="222">
        <v>0</v>
      </c>
      <c r="T387" s="223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4" t="s">
        <v>192</v>
      </c>
      <c r="AT387" s="224" t="s">
        <v>276</v>
      </c>
      <c r="AU387" s="224" t="s">
        <v>81</v>
      </c>
      <c r="AY387" s="18" t="s">
        <v>131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8" t="s">
        <v>79</v>
      </c>
      <c r="BK387" s="225">
        <f>ROUND(I387*H387,2)</f>
        <v>0</v>
      </c>
      <c r="BL387" s="18" t="s">
        <v>138</v>
      </c>
      <c r="BM387" s="224" t="s">
        <v>561</v>
      </c>
    </row>
    <row r="388" s="2" customFormat="1">
      <c r="A388" s="39"/>
      <c r="B388" s="40"/>
      <c r="C388" s="41"/>
      <c r="D388" s="226" t="s">
        <v>140</v>
      </c>
      <c r="E388" s="41"/>
      <c r="F388" s="227" t="s">
        <v>560</v>
      </c>
      <c r="G388" s="41"/>
      <c r="H388" s="41"/>
      <c r="I388" s="228"/>
      <c r="J388" s="41"/>
      <c r="K388" s="41"/>
      <c r="L388" s="45"/>
      <c r="M388" s="229"/>
      <c r="N388" s="230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140</v>
      </c>
      <c r="AU388" s="18" t="s">
        <v>81</v>
      </c>
    </row>
    <row r="389" s="13" customFormat="1">
      <c r="A389" s="13"/>
      <c r="B389" s="234"/>
      <c r="C389" s="235"/>
      <c r="D389" s="226" t="s">
        <v>146</v>
      </c>
      <c r="E389" s="236" t="s">
        <v>19</v>
      </c>
      <c r="F389" s="237" t="s">
        <v>562</v>
      </c>
      <c r="G389" s="235"/>
      <c r="H389" s="238">
        <v>1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146</v>
      </c>
      <c r="AU389" s="244" t="s">
        <v>81</v>
      </c>
      <c r="AV389" s="13" t="s">
        <v>81</v>
      </c>
      <c r="AW389" s="13" t="s">
        <v>33</v>
      </c>
      <c r="AX389" s="13" t="s">
        <v>79</v>
      </c>
      <c r="AY389" s="244" t="s">
        <v>131</v>
      </c>
    </row>
    <row r="390" s="2" customFormat="1" ht="16.5" customHeight="1">
      <c r="A390" s="39"/>
      <c r="B390" s="40"/>
      <c r="C390" s="266" t="s">
        <v>563</v>
      </c>
      <c r="D390" s="266" t="s">
        <v>276</v>
      </c>
      <c r="E390" s="267" t="s">
        <v>564</v>
      </c>
      <c r="F390" s="268" t="s">
        <v>565</v>
      </c>
      <c r="G390" s="269" t="s">
        <v>480</v>
      </c>
      <c r="H390" s="270">
        <v>5</v>
      </c>
      <c r="I390" s="271"/>
      <c r="J390" s="272">
        <f>ROUND(I390*H390,2)</f>
        <v>0</v>
      </c>
      <c r="K390" s="268" t="s">
        <v>137</v>
      </c>
      <c r="L390" s="273"/>
      <c r="M390" s="274" t="s">
        <v>19</v>
      </c>
      <c r="N390" s="275" t="s">
        <v>43</v>
      </c>
      <c r="O390" s="85"/>
      <c r="P390" s="222">
        <f>O390*H390</f>
        <v>0</v>
      </c>
      <c r="Q390" s="222">
        <v>0.00089999999999999998</v>
      </c>
      <c r="R390" s="222">
        <f>Q390*H390</f>
        <v>0.0044999999999999997</v>
      </c>
      <c r="S390" s="222">
        <v>0</v>
      </c>
      <c r="T390" s="223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4" t="s">
        <v>192</v>
      </c>
      <c r="AT390" s="224" t="s">
        <v>276</v>
      </c>
      <c r="AU390" s="224" t="s">
        <v>81</v>
      </c>
      <c r="AY390" s="18" t="s">
        <v>131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8" t="s">
        <v>79</v>
      </c>
      <c r="BK390" s="225">
        <f>ROUND(I390*H390,2)</f>
        <v>0</v>
      </c>
      <c r="BL390" s="18" t="s">
        <v>138</v>
      </c>
      <c r="BM390" s="224" t="s">
        <v>566</v>
      </c>
    </row>
    <row r="391" s="2" customFormat="1">
      <c r="A391" s="39"/>
      <c r="B391" s="40"/>
      <c r="C391" s="41"/>
      <c r="D391" s="226" t="s">
        <v>140</v>
      </c>
      <c r="E391" s="41"/>
      <c r="F391" s="227" t="s">
        <v>565</v>
      </c>
      <c r="G391" s="41"/>
      <c r="H391" s="41"/>
      <c r="I391" s="228"/>
      <c r="J391" s="41"/>
      <c r="K391" s="41"/>
      <c r="L391" s="45"/>
      <c r="M391" s="229"/>
      <c r="N391" s="230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140</v>
      </c>
      <c r="AU391" s="18" t="s">
        <v>81</v>
      </c>
    </row>
    <row r="392" s="13" customFormat="1">
      <c r="A392" s="13"/>
      <c r="B392" s="234"/>
      <c r="C392" s="235"/>
      <c r="D392" s="226" t="s">
        <v>146</v>
      </c>
      <c r="E392" s="236" t="s">
        <v>19</v>
      </c>
      <c r="F392" s="237" t="s">
        <v>567</v>
      </c>
      <c r="G392" s="235"/>
      <c r="H392" s="238">
        <v>5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146</v>
      </c>
      <c r="AU392" s="244" t="s">
        <v>81</v>
      </c>
      <c r="AV392" s="13" t="s">
        <v>81</v>
      </c>
      <c r="AW392" s="13" t="s">
        <v>33</v>
      </c>
      <c r="AX392" s="13" t="s">
        <v>79</v>
      </c>
      <c r="AY392" s="244" t="s">
        <v>131</v>
      </c>
    </row>
    <row r="393" s="2" customFormat="1" ht="16.5" customHeight="1">
      <c r="A393" s="39"/>
      <c r="B393" s="40"/>
      <c r="C393" s="266" t="s">
        <v>568</v>
      </c>
      <c r="D393" s="266" t="s">
        <v>276</v>
      </c>
      <c r="E393" s="267" t="s">
        <v>569</v>
      </c>
      <c r="F393" s="268" t="s">
        <v>570</v>
      </c>
      <c r="G393" s="269" t="s">
        <v>480</v>
      </c>
      <c r="H393" s="270">
        <v>2</v>
      </c>
      <c r="I393" s="271"/>
      <c r="J393" s="272">
        <f>ROUND(I393*H393,2)</f>
        <v>0</v>
      </c>
      <c r="K393" s="268" t="s">
        <v>137</v>
      </c>
      <c r="L393" s="273"/>
      <c r="M393" s="274" t="s">
        <v>19</v>
      </c>
      <c r="N393" s="275" t="s">
        <v>43</v>
      </c>
      <c r="O393" s="85"/>
      <c r="P393" s="222">
        <f>O393*H393</f>
        <v>0</v>
      </c>
      <c r="Q393" s="222">
        <v>0.0016999999999999999</v>
      </c>
      <c r="R393" s="222">
        <f>Q393*H393</f>
        <v>0.0033999999999999998</v>
      </c>
      <c r="S393" s="222">
        <v>0</v>
      </c>
      <c r="T393" s="223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4" t="s">
        <v>192</v>
      </c>
      <c r="AT393" s="224" t="s">
        <v>276</v>
      </c>
      <c r="AU393" s="224" t="s">
        <v>81</v>
      </c>
      <c r="AY393" s="18" t="s">
        <v>131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8" t="s">
        <v>79</v>
      </c>
      <c r="BK393" s="225">
        <f>ROUND(I393*H393,2)</f>
        <v>0</v>
      </c>
      <c r="BL393" s="18" t="s">
        <v>138</v>
      </c>
      <c r="BM393" s="224" t="s">
        <v>571</v>
      </c>
    </row>
    <row r="394" s="2" customFormat="1">
      <c r="A394" s="39"/>
      <c r="B394" s="40"/>
      <c r="C394" s="41"/>
      <c r="D394" s="226" t="s">
        <v>140</v>
      </c>
      <c r="E394" s="41"/>
      <c r="F394" s="227" t="s">
        <v>570</v>
      </c>
      <c r="G394" s="41"/>
      <c r="H394" s="41"/>
      <c r="I394" s="228"/>
      <c r="J394" s="41"/>
      <c r="K394" s="41"/>
      <c r="L394" s="45"/>
      <c r="M394" s="229"/>
      <c r="N394" s="230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140</v>
      </c>
      <c r="AU394" s="18" t="s">
        <v>81</v>
      </c>
    </row>
    <row r="395" s="13" customFormat="1">
      <c r="A395" s="13"/>
      <c r="B395" s="234"/>
      <c r="C395" s="235"/>
      <c r="D395" s="226" t="s">
        <v>146</v>
      </c>
      <c r="E395" s="236" t="s">
        <v>19</v>
      </c>
      <c r="F395" s="237" t="s">
        <v>572</v>
      </c>
      <c r="G395" s="235"/>
      <c r="H395" s="238">
        <v>2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146</v>
      </c>
      <c r="AU395" s="244" t="s">
        <v>81</v>
      </c>
      <c r="AV395" s="13" t="s">
        <v>81</v>
      </c>
      <c r="AW395" s="13" t="s">
        <v>33</v>
      </c>
      <c r="AX395" s="13" t="s">
        <v>79</v>
      </c>
      <c r="AY395" s="244" t="s">
        <v>131</v>
      </c>
    </row>
    <row r="396" s="2" customFormat="1" ht="16.5" customHeight="1">
      <c r="A396" s="39"/>
      <c r="B396" s="40"/>
      <c r="C396" s="266" t="s">
        <v>573</v>
      </c>
      <c r="D396" s="266" t="s">
        <v>276</v>
      </c>
      <c r="E396" s="267" t="s">
        <v>574</v>
      </c>
      <c r="F396" s="268" t="s">
        <v>575</v>
      </c>
      <c r="G396" s="269" t="s">
        <v>480</v>
      </c>
      <c r="H396" s="270">
        <v>7</v>
      </c>
      <c r="I396" s="271"/>
      <c r="J396" s="272">
        <f>ROUND(I396*H396,2)</f>
        <v>0</v>
      </c>
      <c r="K396" s="268" t="s">
        <v>137</v>
      </c>
      <c r="L396" s="273"/>
      <c r="M396" s="274" t="s">
        <v>19</v>
      </c>
      <c r="N396" s="275" t="s">
        <v>43</v>
      </c>
      <c r="O396" s="85"/>
      <c r="P396" s="222">
        <f>O396*H396</f>
        <v>0</v>
      </c>
      <c r="Q396" s="222">
        <v>0.0025000000000000001</v>
      </c>
      <c r="R396" s="222">
        <f>Q396*H396</f>
        <v>0.017500000000000002</v>
      </c>
      <c r="S396" s="222">
        <v>0</v>
      </c>
      <c r="T396" s="223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4" t="s">
        <v>192</v>
      </c>
      <c r="AT396" s="224" t="s">
        <v>276</v>
      </c>
      <c r="AU396" s="224" t="s">
        <v>81</v>
      </c>
      <c r="AY396" s="18" t="s">
        <v>131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8" t="s">
        <v>79</v>
      </c>
      <c r="BK396" s="225">
        <f>ROUND(I396*H396,2)</f>
        <v>0</v>
      </c>
      <c r="BL396" s="18" t="s">
        <v>138</v>
      </c>
      <c r="BM396" s="224" t="s">
        <v>576</v>
      </c>
    </row>
    <row r="397" s="2" customFormat="1">
      <c r="A397" s="39"/>
      <c r="B397" s="40"/>
      <c r="C397" s="41"/>
      <c r="D397" s="226" t="s">
        <v>140</v>
      </c>
      <c r="E397" s="41"/>
      <c r="F397" s="227" t="s">
        <v>575</v>
      </c>
      <c r="G397" s="41"/>
      <c r="H397" s="41"/>
      <c r="I397" s="228"/>
      <c r="J397" s="41"/>
      <c r="K397" s="41"/>
      <c r="L397" s="45"/>
      <c r="M397" s="229"/>
      <c r="N397" s="230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140</v>
      </c>
      <c r="AU397" s="18" t="s">
        <v>81</v>
      </c>
    </row>
    <row r="398" s="13" customFormat="1">
      <c r="A398" s="13"/>
      <c r="B398" s="234"/>
      <c r="C398" s="235"/>
      <c r="D398" s="226" t="s">
        <v>146</v>
      </c>
      <c r="E398" s="236" t="s">
        <v>19</v>
      </c>
      <c r="F398" s="237" t="s">
        <v>577</v>
      </c>
      <c r="G398" s="235"/>
      <c r="H398" s="238">
        <v>3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146</v>
      </c>
      <c r="AU398" s="244" t="s">
        <v>81</v>
      </c>
      <c r="AV398" s="13" t="s">
        <v>81</v>
      </c>
      <c r="AW398" s="13" t="s">
        <v>33</v>
      </c>
      <c r="AX398" s="13" t="s">
        <v>72</v>
      </c>
      <c r="AY398" s="244" t="s">
        <v>131</v>
      </c>
    </row>
    <row r="399" s="13" customFormat="1">
      <c r="A399" s="13"/>
      <c r="B399" s="234"/>
      <c r="C399" s="235"/>
      <c r="D399" s="226" t="s">
        <v>146</v>
      </c>
      <c r="E399" s="236" t="s">
        <v>19</v>
      </c>
      <c r="F399" s="237" t="s">
        <v>578</v>
      </c>
      <c r="G399" s="235"/>
      <c r="H399" s="238">
        <v>2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146</v>
      </c>
      <c r="AU399" s="244" t="s">
        <v>81</v>
      </c>
      <c r="AV399" s="13" t="s">
        <v>81</v>
      </c>
      <c r="AW399" s="13" t="s">
        <v>33</v>
      </c>
      <c r="AX399" s="13" t="s">
        <v>72</v>
      </c>
      <c r="AY399" s="244" t="s">
        <v>131</v>
      </c>
    </row>
    <row r="400" s="13" customFormat="1">
      <c r="A400" s="13"/>
      <c r="B400" s="234"/>
      <c r="C400" s="235"/>
      <c r="D400" s="226" t="s">
        <v>146</v>
      </c>
      <c r="E400" s="236" t="s">
        <v>19</v>
      </c>
      <c r="F400" s="237" t="s">
        <v>579</v>
      </c>
      <c r="G400" s="235"/>
      <c r="H400" s="238">
        <v>1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146</v>
      </c>
      <c r="AU400" s="244" t="s">
        <v>81</v>
      </c>
      <c r="AV400" s="13" t="s">
        <v>81</v>
      </c>
      <c r="AW400" s="13" t="s">
        <v>33</v>
      </c>
      <c r="AX400" s="13" t="s">
        <v>72</v>
      </c>
      <c r="AY400" s="244" t="s">
        <v>131</v>
      </c>
    </row>
    <row r="401" s="13" customFormat="1">
      <c r="A401" s="13"/>
      <c r="B401" s="234"/>
      <c r="C401" s="235"/>
      <c r="D401" s="226" t="s">
        <v>146</v>
      </c>
      <c r="E401" s="236" t="s">
        <v>19</v>
      </c>
      <c r="F401" s="237" t="s">
        <v>580</v>
      </c>
      <c r="G401" s="235"/>
      <c r="H401" s="238">
        <v>1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146</v>
      </c>
      <c r="AU401" s="244" t="s">
        <v>81</v>
      </c>
      <c r="AV401" s="13" t="s">
        <v>81</v>
      </c>
      <c r="AW401" s="13" t="s">
        <v>33</v>
      </c>
      <c r="AX401" s="13" t="s">
        <v>72</v>
      </c>
      <c r="AY401" s="244" t="s">
        <v>131</v>
      </c>
    </row>
    <row r="402" s="14" customFormat="1">
      <c r="A402" s="14"/>
      <c r="B402" s="245"/>
      <c r="C402" s="246"/>
      <c r="D402" s="226" t="s">
        <v>146</v>
      </c>
      <c r="E402" s="247" t="s">
        <v>19</v>
      </c>
      <c r="F402" s="248" t="s">
        <v>156</v>
      </c>
      <c r="G402" s="246"/>
      <c r="H402" s="249">
        <v>7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146</v>
      </c>
      <c r="AU402" s="255" t="s">
        <v>81</v>
      </c>
      <c r="AV402" s="14" t="s">
        <v>138</v>
      </c>
      <c r="AW402" s="14" t="s">
        <v>33</v>
      </c>
      <c r="AX402" s="14" t="s">
        <v>79</v>
      </c>
      <c r="AY402" s="255" t="s">
        <v>131</v>
      </c>
    </row>
    <row r="403" s="2" customFormat="1" ht="16.5" customHeight="1">
      <c r="A403" s="39"/>
      <c r="B403" s="40"/>
      <c r="C403" s="213" t="s">
        <v>581</v>
      </c>
      <c r="D403" s="213" t="s">
        <v>133</v>
      </c>
      <c r="E403" s="214" t="s">
        <v>582</v>
      </c>
      <c r="F403" s="215" t="s">
        <v>583</v>
      </c>
      <c r="G403" s="216" t="s">
        <v>480</v>
      </c>
      <c r="H403" s="217">
        <v>13</v>
      </c>
      <c r="I403" s="218"/>
      <c r="J403" s="219">
        <f>ROUND(I403*H403,2)</f>
        <v>0</v>
      </c>
      <c r="K403" s="215" t="s">
        <v>137</v>
      </c>
      <c r="L403" s="45"/>
      <c r="M403" s="220" t="s">
        <v>19</v>
      </c>
      <c r="N403" s="221" t="s">
        <v>43</v>
      </c>
      <c r="O403" s="85"/>
      <c r="P403" s="222">
        <f>O403*H403</f>
        <v>0</v>
      </c>
      <c r="Q403" s="222">
        <v>0.11241</v>
      </c>
      <c r="R403" s="222">
        <f>Q403*H403</f>
        <v>1.46133</v>
      </c>
      <c r="S403" s="222">
        <v>0</v>
      </c>
      <c r="T403" s="223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4" t="s">
        <v>138</v>
      </c>
      <c r="AT403" s="224" t="s">
        <v>133</v>
      </c>
      <c r="AU403" s="224" t="s">
        <v>81</v>
      </c>
      <c r="AY403" s="18" t="s">
        <v>131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8" t="s">
        <v>79</v>
      </c>
      <c r="BK403" s="225">
        <f>ROUND(I403*H403,2)</f>
        <v>0</v>
      </c>
      <c r="BL403" s="18" t="s">
        <v>138</v>
      </c>
      <c r="BM403" s="224" t="s">
        <v>584</v>
      </c>
    </row>
    <row r="404" s="2" customFormat="1">
      <c r="A404" s="39"/>
      <c r="B404" s="40"/>
      <c r="C404" s="41"/>
      <c r="D404" s="226" t="s">
        <v>140</v>
      </c>
      <c r="E404" s="41"/>
      <c r="F404" s="227" t="s">
        <v>585</v>
      </c>
      <c r="G404" s="41"/>
      <c r="H404" s="41"/>
      <c r="I404" s="228"/>
      <c r="J404" s="41"/>
      <c r="K404" s="41"/>
      <c r="L404" s="45"/>
      <c r="M404" s="229"/>
      <c r="N404" s="230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140</v>
      </c>
      <c r="AU404" s="18" t="s">
        <v>81</v>
      </c>
    </row>
    <row r="405" s="2" customFormat="1">
      <c r="A405" s="39"/>
      <c r="B405" s="40"/>
      <c r="C405" s="41"/>
      <c r="D405" s="231" t="s">
        <v>142</v>
      </c>
      <c r="E405" s="41"/>
      <c r="F405" s="232" t="s">
        <v>586</v>
      </c>
      <c r="G405" s="41"/>
      <c r="H405" s="41"/>
      <c r="I405" s="228"/>
      <c r="J405" s="41"/>
      <c r="K405" s="41"/>
      <c r="L405" s="45"/>
      <c r="M405" s="229"/>
      <c r="N405" s="230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142</v>
      </c>
      <c r="AU405" s="18" t="s">
        <v>81</v>
      </c>
    </row>
    <row r="406" s="2" customFormat="1">
      <c r="A406" s="39"/>
      <c r="B406" s="40"/>
      <c r="C406" s="41"/>
      <c r="D406" s="226" t="s">
        <v>144</v>
      </c>
      <c r="E406" s="41"/>
      <c r="F406" s="233" t="s">
        <v>587</v>
      </c>
      <c r="G406" s="41"/>
      <c r="H406" s="41"/>
      <c r="I406" s="228"/>
      <c r="J406" s="41"/>
      <c r="K406" s="41"/>
      <c r="L406" s="45"/>
      <c r="M406" s="229"/>
      <c r="N406" s="230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144</v>
      </c>
      <c r="AU406" s="18" t="s">
        <v>81</v>
      </c>
    </row>
    <row r="407" s="13" customFormat="1">
      <c r="A407" s="13"/>
      <c r="B407" s="234"/>
      <c r="C407" s="235"/>
      <c r="D407" s="226" t="s">
        <v>146</v>
      </c>
      <c r="E407" s="236" t="s">
        <v>19</v>
      </c>
      <c r="F407" s="237" t="s">
        <v>588</v>
      </c>
      <c r="G407" s="235"/>
      <c r="H407" s="238">
        <v>6</v>
      </c>
      <c r="I407" s="239"/>
      <c r="J407" s="235"/>
      <c r="K407" s="235"/>
      <c r="L407" s="240"/>
      <c r="M407" s="241"/>
      <c r="N407" s="242"/>
      <c r="O407" s="242"/>
      <c r="P407" s="242"/>
      <c r="Q407" s="242"/>
      <c r="R407" s="242"/>
      <c r="S407" s="242"/>
      <c r="T407" s="24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4" t="s">
        <v>146</v>
      </c>
      <c r="AU407" s="244" t="s">
        <v>81</v>
      </c>
      <c r="AV407" s="13" t="s">
        <v>81</v>
      </c>
      <c r="AW407" s="13" t="s">
        <v>33</v>
      </c>
      <c r="AX407" s="13" t="s">
        <v>72</v>
      </c>
      <c r="AY407" s="244" t="s">
        <v>131</v>
      </c>
    </row>
    <row r="408" s="13" customFormat="1">
      <c r="A408" s="13"/>
      <c r="B408" s="234"/>
      <c r="C408" s="235"/>
      <c r="D408" s="226" t="s">
        <v>146</v>
      </c>
      <c r="E408" s="236" t="s">
        <v>19</v>
      </c>
      <c r="F408" s="237" t="s">
        <v>589</v>
      </c>
      <c r="G408" s="235"/>
      <c r="H408" s="238">
        <v>7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146</v>
      </c>
      <c r="AU408" s="244" t="s">
        <v>81</v>
      </c>
      <c r="AV408" s="13" t="s">
        <v>81</v>
      </c>
      <c r="AW408" s="13" t="s">
        <v>33</v>
      </c>
      <c r="AX408" s="13" t="s">
        <v>72</v>
      </c>
      <c r="AY408" s="244" t="s">
        <v>131</v>
      </c>
    </row>
    <row r="409" s="14" customFormat="1">
      <c r="A409" s="14"/>
      <c r="B409" s="245"/>
      <c r="C409" s="246"/>
      <c r="D409" s="226" t="s">
        <v>146</v>
      </c>
      <c r="E409" s="247" t="s">
        <v>19</v>
      </c>
      <c r="F409" s="248" t="s">
        <v>156</v>
      </c>
      <c r="G409" s="246"/>
      <c r="H409" s="249">
        <v>13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146</v>
      </c>
      <c r="AU409" s="255" t="s">
        <v>81</v>
      </c>
      <c r="AV409" s="14" t="s">
        <v>138</v>
      </c>
      <c r="AW409" s="14" t="s">
        <v>33</v>
      </c>
      <c r="AX409" s="14" t="s">
        <v>79</v>
      </c>
      <c r="AY409" s="255" t="s">
        <v>131</v>
      </c>
    </row>
    <row r="410" s="2" customFormat="1" ht="16.5" customHeight="1">
      <c r="A410" s="39"/>
      <c r="B410" s="40"/>
      <c r="C410" s="266" t="s">
        <v>590</v>
      </c>
      <c r="D410" s="266" t="s">
        <v>276</v>
      </c>
      <c r="E410" s="267" t="s">
        <v>591</v>
      </c>
      <c r="F410" s="268" t="s">
        <v>592</v>
      </c>
      <c r="G410" s="269" t="s">
        <v>480</v>
      </c>
      <c r="H410" s="270">
        <v>6</v>
      </c>
      <c r="I410" s="271"/>
      <c r="J410" s="272">
        <f>ROUND(I410*H410,2)</f>
        <v>0</v>
      </c>
      <c r="K410" s="268" t="s">
        <v>137</v>
      </c>
      <c r="L410" s="273"/>
      <c r="M410" s="274" t="s">
        <v>19</v>
      </c>
      <c r="N410" s="275" t="s">
        <v>43</v>
      </c>
      <c r="O410" s="85"/>
      <c r="P410" s="222">
        <f>O410*H410</f>
        <v>0</v>
      </c>
      <c r="Q410" s="222">
        <v>0.0061000000000000004</v>
      </c>
      <c r="R410" s="222">
        <f>Q410*H410</f>
        <v>0.036600000000000001</v>
      </c>
      <c r="S410" s="222">
        <v>0</v>
      </c>
      <c r="T410" s="223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4" t="s">
        <v>192</v>
      </c>
      <c r="AT410" s="224" t="s">
        <v>276</v>
      </c>
      <c r="AU410" s="224" t="s">
        <v>81</v>
      </c>
      <c r="AY410" s="18" t="s">
        <v>131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8" t="s">
        <v>79</v>
      </c>
      <c r="BK410" s="225">
        <f>ROUND(I410*H410,2)</f>
        <v>0</v>
      </c>
      <c r="BL410" s="18" t="s">
        <v>138</v>
      </c>
      <c r="BM410" s="224" t="s">
        <v>593</v>
      </c>
    </row>
    <row r="411" s="2" customFormat="1">
      <c r="A411" s="39"/>
      <c r="B411" s="40"/>
      <c r="C411" s="41"/>
      <c r="D411" s="226" t="s">
        <v>140</v>
      </c>
      <c r="E411" s="41"/>
      <c r="F411" s="227" t="s">
        <v>592</v>
      </c>
      <c r="G411" s="41"/>
      <c r="H411" s="41"/>
      <c r="I411" s="228"/>
      <c r="J411" s="41"/>
      <c r="K411" s="41"/>
      <c r="L411" s="45"/>
      <c r="M411" s="229"/>
      <c r="N411" s="230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140</v>
      </c>
      <c r="AU411" s="18" t="s">
        <v>81</v>
      </c>
    </row>
    <row r="412" s="13" customFormat="1">
      <c r="A412" s="13"/>
      <c r="B412" s="234"/>
      <c r="C412" s="235"/>
      <c r="D412" s="226" t="s">
        <v>146</v>
      </c>
      <c r="E412" s="236" t="s">
        <v>19</v>
      </c>
      <c r="F412" s="237" t="s">
        <v>178</v>
      </c>
      <c r="G412" s="235"/>
      <c r="H412" s="238">
        <v>6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146</v>
      </c>
      <c r="AU412" s="244" t="s">
        <v>81</v>
      </c>
      <c r="AV412" s="13" t="s">
        <v>81</v>
      </c>
      <c r="AW412" s="13" t="s">
        <v>33</v>
      </c>
      <c r="AX412" s="13" t="s">
        <v>79</v>
      </c>
      <c r="AY412" s="244" t="s">
        <v>131</v>
      </c>
    </row>
    <row r="413" s="2" customFormat="1" ht="16.5" customHeight="1">
      <c r="A413" s="39"/>
      <c r="B413" s="40"/>
      <c r="C413" s="266" t="s">
        <v>594</v>
      </c>
      <c r="D413" s="266" t="s">
        <v>276</v>
      </c>
      <c r="E413" s="267" t="s">
        <v>595</v>
      </c>
      <c r="F413" s="268" t="s">
        <v>596</v>
      </c>
      <c r="G413" s="269" t="s">
        <v>480</v>
      </c>
      <c r="H413" s="270">
        <v>13</v>
      </c>
      <c r="I413" s="271"/>
      <c r="J413" s="272">
        <f>ROUND(I413*H413,2)</f>
        <v>0</v>
      </c>
      <c r="K413" s="268" t="s">
        <v>137</v>
      </c>
      <c r="L413" s="273"/>
      <c r="M413" s="274" t="s">
        <v>19</v>
      </c>
      <c r="N413" s="275" t="s">
        <v>43</v>
      </c>
      <c r="O413" s="85"/>
      <c r="P413" s="222">
        <f>O413*H413</f>
        <v>0</v>
      </c>
      <c r="Q413" s="222">
        <v>0.0030000000000000001</v>
      </c>
      <c r="R413" s="222">
        <f>Q413*H413</f>
        <v>0.039</v>
      </c>
      <c r="S413" s="222">
        <v>0</v>
      </c>
      <c r="T413" s="223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4" t="s">
        <v>192</v>
      </c>
      <c r="AT413" s="224" t="s">
        <v>276</v>
      </c>
      <c r="AU413" s="224" t="s">
        <v>81</v>
      </c>
      <c r="AY413" s="18" t="s">
        <v>131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8" t="s">
        <v>79</v>
      </c>
      <c r="BK413" s="225">
        <f>ROUND(I413*H413,2)</f>
        <v>0</v>
      </c>
      <c r="BL413" s="18" t="s">
        <v>138</v>
      </c>
      <c r="BM413" s="224" t="s">
        <v>597</v>
      </c>
    </row>
    <row r="414" s="2" customFormat="1">
      <c r="A414" s="39"/>
      <c r="B414" s="40"/>
      <c r="C414" s="41"/>
      <c r="D414" s="226" t="s">
        <v>140</v>
      </c>
      <c r="E414" s="41"/>
      <c r="F414" s="227" t="s">
        <v>596</v>
      </c>
      <c r="G414" s="41"/>
      <c r="H414" s="41"/>
      <c r="I414" s="228"/>
      <c r="J414" s="41"/>
      <c r="K414" s="41"/>
      <c r="L414" s="45"/>
      <c r="M414" s="229"/>
      <c r="N414" s="230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140</v>
      </c>
      <c r="AU414" s="18" t="s">
        <v>81</v>
      </c>
    </row>
    <row r="415" s="13" customFormat="1">
      <c r="A415" s="13"/>
      <c r="B415" s="234"/>
      <c r="C415" s="235"/>
      <c r="D415" s="226" t="s">
        <v>146</v>
      </c>
      <c r="E415" s="236" t="s">
        <v>19</v>
      </c>
      <c r="F415" s="237" t="s">
        <v>598</v>
      </c>
      <c r="G415" s="235"/>
      <c r="H415" s="238">
        <v>13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146</v>
      </c>
      <c r="AU415" s="244" t="s">
        <v>81</v>
      </c>
      <c r="AV415" s="13" t="s">
        <v>81</v>
      </c>
      <c r="AW415" s="13" t="s">
        <v>33</v>
      </c>
      <c r="AX415" s="13" t="s">
        <v>79</v>
      </c>
      <c r="AY415" s="244" t="s">
        <v>131</v>
      </c>
    </row>
    <row r="416" s="2" customFormat="1" ht="16.5" customHeight="1">
      <c r="A416" s="39"/>
      <c r="B416" s="40"/>
      <c r="C416" s="266" t="s">
        <v>599</v>
      </c>
      <c r="D416" s="266" t="s">
        <v>276</v>
      </c>
      <c r="E416" s="267" t="s">
        <v>600</v>
      </c>
      <c r="F416" s="268" t="s">
        <v>601</v>
      </c>
      <c r="G416" s="269" t="s">
        <v>480</v>
      </c>
      <c r="H416" s="270">
        <v>50</v>
      </c>
      <c r="I416" s="271"/>
      <c r="J416" s="272">
        <f>ROUND(I416*H416,2)</f>
        <v>0</v>
      </c>
      <c r="K416" s="268" t="s">
        <v>137</v>
      </c>
      <c r="L416" s="273"/>
      <c r="M416" s="274" t="s">
        <v>19</v>
      </c>
      <c r="N416" s="275" t="s">
        <v>43</v>
      </c>
      <c r="O416" s="85"/>
      <c r="P416" s="222">
        <f>O416*H416</f>
        <v>0</v>
      </c>
      <c r="Q416" s="222">
        <v>0.00035</v>
      </c>
      <c r="R416" s="222">
        <f>Q416*H416</f>
        <v>0.017499999999999998</v>
      </c>
      <c r="S416" s="222">
        <v>0</v>
      </c>
      <c r="T416" s="223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4" t="s">
        <v>192</v>
      </c>
      <c r="AT416" s="224" t="s">
        <v>276</v>
      </c>
      <c r="AU416" s="224" t="s">
        <v>81</v>
      </c>
      <c r="AY416" s="18" t="s">
        <v>131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8" t="s">
        <v>79</v>
      </c>
      <c r="BK416" s="225">
        <f>ROUND(I416*H416,2)</f>
        <v>0</v>
      </c>
      <c r="BL416" s="18" t="s">
        <v>138</v>
      </c>
      <c r="BM416" s="224" t="s">
        <v>602</v>
      </c>
    </row>
    <row r="417" s="2" customFormat="1">
      <c r="A417" s="39"/>
      <c r="B417" s="40"/>
      <c r="C417" s="41"/>
      <c r="D417" s="226" t="s">
        <v>140</v>
      </c>
      <c r="E417" s="41"/>
      <c r="F417" s="227" t="s">
        <v>601</v>
      </c>
      <c r="G417" s="41"/>
      <c r="H417" s="41"/>
      <c r="I417" s="228"/>
      <c r="J417" s="41"/>
      <c r="K417" s="41"/>
      <c r="L417" s="45"/>
      <c r="M417" s="229"/>
      <c r="N417" s="230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140</v>
      </c>
      <c r="AU417" s="18" t="s">
        <v>81</v>
      </c>
    </row>
    <row r="418" s="13" customFormat="1">
      <c r="A418" s="13"/>
      <c r="B418" s="234"/>
      <c r="C418" s="235"/>
      <c r="D418" s="226" t="s">
        <v>146</v>
      </c>
      <c r="E418" s="236" t="s">
        <v>19</v>
      </c>
      <c r="F418" s="237" t="s">
        <v>603</v>
      </c>
      <c r="G418" s="235"/>
      <c r="H418" s="238">
        <v>50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146</v>
      </c>
      <c r="AU418" s="244" t="s">
        <v>81</v>
      </c>
      <c r="AV418" s="13" t="s">
        <v>81</v>
      </c>
      <c r="AW418" s="13" t="s">
        <v>33</v>
      </c>
      <c r="AX418" s="13" t="s">
        <v>79</v>
      </c>
      <c r="AY418" s="244" t="s">
        <v>131</v>
      </c>
    </row>
    <row r="419" s="2" customFormat="1" ht="16.5" customHeight="1">
      <c r="A419" s="39"/>
      <c r="B419" s="40"/>
      <c r="C419" s="266" t="s">
        <v>604</v>
      </c>
      <c r="D419" s="266" t="s">
        <v>276</v>
      </c>
      <c r="E419" s="267" t="s">
        <v>605</v>
      </c>
      <c r="F419" s="268" t="s">
        <v>606</v>
      </c>
      <c r="G419" s="269" t="s">
        <v>480</v>
      </c>
      <c r="H419" s="270">
        <v>6</v>
      </c>
      <c r="I419" s="271"/>
      <c r="J419" s="272">
        <f>ROUND(I419*H419,2)</f>
        <v>0</v>
      </c>
      <c r="K419" s="268" t="s">
        <v>137</v>
      </c>
      <c r="L419" s="273"/>
      <c r="M419" s="274" t="s">
        <v>19</v>
      </c>
      <c r="N419" s="275" t="s">
        <v>43</v>
      </c>
      <c r="O419" s="85"/>
      <c r="P419" s="222">
        <f>O419*H419</f>
        <v>0</v>
      </c>
      <c r="Q419" s="222">
        <v>0.00010000000000000001</v>
      </c>
      <c r="R419" s="222">
        <f>Q419*H419</f>
        <v>0.00060000000000000006</v>
      </c>
      <c r="S419" s="222">
        <v>0</v>
      </c>
      <c r="T419" s="223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4" t="s">
        <v>192</v>
      </c>
      <c r="AT419" s="224" t="s">
        <v>276</v>
      </c>
      <c r="AU419" s="224" t="s">
        <v>81</v>
      </c>
      <c r="AY419" s="18" t="s">
        <v>131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8" t="s">
        <v>79</v>
      </c>
      <c r="BK419" s="225">
        <f>ROUND(I419*H419,2)</f>
        <v>0</v>
      </c>
      <c r="BL419" s="18" t="s">
        <v>138</v>
      </c>
      <c r="BM419" s="224" t="s">
        <v>607</v>
      </c>
    </row>
    <row r="420" s="2" customFormat="1">
      <c r="A420" s="39"/>
      <c r="B420" s="40"/>
      <c r="C420" s="41"/>
      <c r="D420" s="226" t="s">
        <v>140</v>
      </c>
      <c r="E420" s="41"/>
      <c r="F420" s="227" t="s">
        <v>606</v>
      </c>
      <c r="G420" s="41"/>
      <c r="H420" s="41"/>
      <c r="I420" s="228"/>
      <c r="J420" s="41"/>
      <c r="K420" s="41"/>
      <c r="L420" s="45"/>
      <c r="M420" s="229"/>
      <c r="N420" s="230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140</v>
      </c>
      <c r="AU420" s="18" t="s">
        <v>81</v>
      </c>
    </row>
    <row r="421" s="13" customFormat="1">
      <c r="A421" s="13"/>
      <c r="B421" s="234"/>
      <c r="C421" s="235"/>
      <c r="D421" s="226" t="s">
        <v>146</v>
      </c>
      <c r="E421" s="236" t="s">
        <v>19</v>
      </c>
      <c r="F421" s="237" t="s">
        <v>178</v>
      </c>
      <c r="G421" s="235"/>
      <c r="H421" s="238">
        <v>6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146</v>
      </c>
      <c r="AU421" s="244" t="s">
        <v>81</v>
      </c>
      <c r="AV421" s="13" t="s">
        <v>81</v>
      </c>
      <c r="AW421" s="13" t="s">
        <v>33</v>
      </c>
      <c r="AX421" s="13" t="s">
        <v>79</v>
      </c>
      <c r="AY421" s="244" t="s">
        <v>131</v>
      </c>
    </row>
    <row r="422" s="2" customFormat="1" ht="16.5" customHeight="1">
      <c r="A422" s="39"/>
      <c r="B422" s="40"/>
      <c r="C422" s="213" t="s">
        <v>608</v>
      </c>
      <c r="D422" s="213" t="s">
        <v>133</v>
      </c>
      <c r="E422" s="214" t="s">
        <v>609</v>
      </c>
      <c r="F422" s="215" t="s">
        <v>610</v>
      </c>
      <c r="G422" s="216" t="s">
        <v>195</v>
      </c>
      <c r="H422" s="217">
        <v>15</v>
      </c>
      <c r="I422" s="218"/>
      <c r="J422" s="219">
        <f>ROUND(I422*H422,2)</f>
        <v>0</v>
      </c>
      <c r="K422" s="215" t="s">
        <v>137</v>
      </c>
      <c r="L422" s="45"/>
      <c r="M422" s="220" t="s">
        <v>19</v>
      </c>
      <c r="N422" s="221" t="s">
        <v>43</v>
      </c>
      <c r="O422" s="85"/>
      <c r="P422" s="222">
        <f>O422*H422</f>
        <v>0</v>
      </c>
      <c r="Q422" s="222">
        <v>0.00011</v>
      </c>
      <c r="R422" s="222">
        <f>Q422*H422</f>
        <v>0.00165</v>
      </c>
      <c r="S422" s="222">
        <v>0</v>
      </c>
      <c r="T422" s="223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4" t="s">
        <v>138</v>
      </c>
      <c r="AT422" s="224" t="s">
        <v>133</v>
      </c>
      <c r="AU422" s="224" t="s">
        <v>81</v>
      </c>
      <c r="AY422" s="18" t="s">
        <v>131</v>
      </c>
      <c r="BE422" s="225">
        <f>IF(N422="základní",J422,0)</f>
        <v>0</v>
      </c>
      <c r="BF422" s="225">
        <f>IF(N422="snížená",J422,0)</f>
        <v>0</v>
      </c>
      <c r="BG422" s="225">
        <f>IF(N422="zákl. přenesená",J422,0)</f>
        <v>0</v>
      </c>
      <c r="BH422" s="225">
        <f>IF(N422="sníž. přenesená",J422,0)</f>
        <v>0</v>
      </c>
      <c r="BI422" s="225">
        <f>IF(N422="nulová",J422,0)</f>
        <v>0</v>
      </c>
      <c r="BJ422" s="18" t="s">
        <v>79</v>
      </c>
      <c r="BK422" s="225">
        <f>ROUND(I422*H422,2)</f>
        <v>0</v>
      </c>
      <c r="BL422" s="18" t="s">
        <v>138</v>
      </c>
      <c r="BM422" s="224" t="s">
        <v>611</v>
      </c>
    </row>
    <row r="423" s="2" customFormat="1">
      <c r="A423" s="39"/>
      <c r="B423" s="40"/>
      <c r="C423" s="41"/>
      <c r="D423" s="226" t="s">
        <v>140</v>
      </c>
      <c r="E423" s="41"/>
      <c r="F423" s="227" t="s">
        <v>612</v>
      </c>
      <c r="G423" s="41"/>
      <c r="H423" s="41"/>
      <c r="I423" s="228"/>
      <c r="J423" s="41"/>
      <c r="K423" s="41"/>
      <c r="L423" s="45"/>
      <c r="M423" s="229"/>
      <c r="N423" s="230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140</v>
      </c>
      <c r="AU423" s="18" t="s">
        <v>81</v>
      </c>
    </row>
    <row r="424" s="2" customFormat="1">
      <c r="A424" s="39"/>
      <c r="B424" s="40"/>
      <c r="C424" s="41"/>
      <c r="D424" s="231" t="s">
        <v>142</v>
      </c>
      <c r="E424" s="41"/>
      <c r="F424" s="232" t="s">
        <v>613</v>
      </c>
      <c r="G424" s="41"/>
      <c r="H424" s="41"/>
      <c r="I424" s="228"/>
      <c r="J424" s="41"/>
      <c r="K424" s="41"/>
      <c r="L424" s="45"/>
      <c r="M424" s="229"/>
      <c r="N424" s="230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142</v>
      </c>
      <c r="AU424" s="18" t="s">
        <v>81</v>
      </c>
    </row>
    <row r="425" s="2" customFormat="1">
      <c r="A425" s="39"/>
      <c r="B425" s="40"/>
      <c r="C425" s="41"/>
      <c r="D425" s="226" t="s">
        <v>144</v>
      </c>
      <c r="E425" s="41"/>
      <c r="F425" s="233" t="s">
        <v>614</v>
      </c>
      <c r="G425" s="41"/>
      <c r="H425" s="41"/>
      <c r="I425" s="228"/>
      <c r="J425" s="41"/>
      <c r="K425" s="41"/>
      <c r="L425" s="45"/>
      <c r="M425" s="229"/>
      <c r="N425" s="230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144</v>
      </c>
      <c r="AU425" s="18" t="s">
        <v>81</v>
      </c>
    </row>
    <row r="426" s="13" customFormat="1">
      <c r="A426" s="13"/>
      <c r="B426" s="234"/>
      <c r="C426" s="235"/>
      <c r="D426" s="226" t="s">
        <v>146</v>
      </c>
      <c r="E426" s="236" t="s">
        <v>19</v>
      </c>
      <c r="F426" s="237" t="s">
        <v>615</v>
      </c>
      <c r="G426" s="235"/>
      <c r="H426" s="238">
        <v>15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146</v>
      </c>
      <c r="AU426" s="244" t="s">
        <v>81</v>
      </c>
      <c r="AV426" s="13" t="s">
        <v>81</v>
      </c>
      <c r="AW426" s="13" t="s">
        <v>33</v>
      </c>
      <c r="AX426" s="13" t="s">
        <v>79</v>
      </c>
      <c r="AY426" s="244" t="s">
        <v>131</v>
      </c>
    </row>
    <row r="427" s="2" customFormat="1" ht="16.5" customHeight="1">
      <c r="A427" s="39"/>
      <c r="B427" s="40"/>
      <c r="C427" s="213" t="s">
        <v>616</v>
      </c>
      <c r="D427" s="213" t="s">
        <v>133</v>
      </c>
      <c r="E427" s="214" t="s">
        <v>617</v>
      </c>
      <c r="F427" s="215" t="s">
        <v>618</v>
      </c>
      <c r="G427" s="216" t="s">
        <v>195</v>
      </c>
      <c r="H427" s="217">
        <v>95</v>
      </c>
      <c r="I427" s="218"/>
      <c r="J427" s="219">
        <f>ROUND(I427*H427,2)</f>
        <v>0</v>
      </c>
      <c r="K427" s="215" t="s">
        <v>137</v>
      </c>
      <c r="L427" s="45"/>
      <c r="M427" s="220" t="s">
        <v>19</v>
      </c>
      <c r="N427" s="221" t="s">
        <v>43</v>
      </c>
      <c r="O427" s="85"/>
      <c r="P427" s="222">
        <f>O427*H427</f>
        <v>0</v>
      </c>
      <c r="Q427" s="222">
        <v>0.00011</v>
      </c>
      <c r="R427" s="222">
        <f>Q427*H427</f>
        <v>0.010450000000000001</v>
      </c>
      <c r="S427" s="222">
        <v>0</v>
      </c>
      <c r="T427" s="223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4" t="s">
        <v>138</v>
      </c>
      <c r="AT427" s="224" t="s">
        <v>133</v>
      </c>
      <c r="AU427" s="224" t="s">
        <v>81</v>
      </c>
      <c r="AY427" s="18" t="s">
        <v>131</v>
      </c>
      <c r="BE427" s="225">
        <f>IF(N427="základní",J427,0)</f>
        <v>0</v>
      </c>
      <c r="BF427" s="225">
        <f>IF(N427="snížená",J427,0)</f>
        <v>0</v>
      </c>
      <c r="BG427" s="225">
        <f>IF(N427="zákl. přenesená",J427,0)</f>
        <v>0</v>
      </c>
      <c r="BH427" s="225">
        <f>IF(N427="sníž. přenesená",J427,0)</f>
        <v>0</v>
      </c>
      <c r="BI427" s="225">
        <f>IF(N427="nulová",J427,0)</f>
        <v>0</v>
      </c>
      <c r="BJ427" s="18" t="s">
        <v>79</v>
      </c>
      <c r="BK427" s="225">
        <f>ROUND(I427*H427,2)</f>
        <v>0</v>
      </c>
      <c r="BL427" s="18" t="s">
        <v>138</v>
      </c>
      <c r="BM427" s="224" t="s">
        <v>619</v>
      </c>
    </row>
    <row r="428" s="2" customFormat="1">
      <c r="A428" s="39"/>
      <c r="B428" s="40"/>
      <c r="C428" s="41"/>
      <c r="D428" s="226" t="s">
        <v>140</v>
      </c>
      <c r="E428" s="41"/>
      <c r="F428" s="227" t="s">
        <v>620</v>
      </c>
      <c r="G428" s="41"/>
      <c r="H428" s="41"/>
      <c r="I428" s="228"/>
      <c r="J428" s="41"/>
      <c r="K428" s="41"/>
      <c r="L428" s="45"/>
      <c r="M428" s="229"/>
      <c r="N428" s="230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140</v>
      </c>
      <c r="AU428" s="18" t="s">
        <v>81</v>
      </c>
    </row>
    <row r="429" s="2" customFormat="1">
      <c r="A429" s="39"/>
      <c r="B429" s="40"/>
      <c r="C429" s="41"/>
      <c r="D429" s="231" t="s">
        <v>142</v>
      </c>
      <c r="E429" s="41"/>
      <c r="F429" s="232" t="s">
        <v>621</v>
      </c>
      <c r="G429" s="41"/>
      <c r="H429" s="41"/>
      <c r="I429" s="228"/>
      <c r="J429" s="41"/>
      <c r="K429" s="41"/>
      <c r="L429" s="45"/>
      <c r="M429" s="229"/>
      <c r="N429" s="230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142</v>
      </c>
      <c r="AU429" s="18" t="s">
        <v>81</v>
      </c>
    </row>
    <row r="430" s="2" customFormat="1">
      <c r="A430" s="39"/>
      <c r="B430" s="40"/>
      <c r="C430" s="41"/>
      <c r="D430" s="226" t="s">
        <v>144</v>
      </c>
      <c r="E430" s="41"/>
      <c r="F430" s="233" t="s">
        <v>614</v>
      </c>
      <c r="G430" s="41"/>
      <c r="H430" s="41"/>
      <c r="I430" s="228"/>
      <c r="J430" s="41"/>
      <c r="K430" s="41"/>
      <c r="L430" s="45"/>
      <c r="M430" s="229"/>
      <c r="N430" s="230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144</v>
      </c>
      <c r="AU430" s="18" t="s">
        <v>81</v>
      </c>
    </row>
    <row r="431" s="13" customFormat="1">
      <c r="A431" s="13"/>
      <c r="B431" s="234"/>
      <c r="C431" s="235"/>
      <c r="D431" s="226" t="s">
        <v>146</v>
      </c>
      <c r="E431" s="236" t="s">
        <v>19</v>
      </c>
      <c r="F431" s="237" t="s">
        <v>622</v>
      </c>
      <c r="G431" s="235"/>
      <c r="H431" s="238">
        <v>95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146</v>
      </c>
      <c r="AU431" s="244" t="s">
        <v>81</v>
      </c>
      <c r="AV431" s="13" t="s">
        <v>81</v>
      </c>
      <c r="AW431" s="13" t="s">
        <v>33</v>
      </c>
      <c r="AX431" s="13" t="s">
        <v>79</v>
      </c>
      <c r="AY431" s="244" t="s">
        <v>131</v>
      </c>
    </row>
    <row r="432" s="2" customFormat="1" ht="16.5" customHeight="1">
      <c r="A432" s="39"/>
      <c r="B432" s="40"/>
      <c r="C432" s="213" t="s">
        <v>623</v>
      </c>
      <c r="D432" s="213" t="s">
        <v>133</v>
      </c>
      <c r="E432" s="214" t="s">
        <v>624</v>
      </c>
      <c r="F432" s="215" t="s">
        <v>625</v>
      </c>
      <c r="G432" s="216" t="s">
        <v>195</v>
      </c>
      <c r="H432" s="217">
        <v>706</v>
      </c>
      <c r="I432" s="218"/>
      <c r="J432" s="219">
        <f>ROUND(I432*H432,2)</f>
        <v>0</v>
      </c>
      <c r="K432" s="215" t="s">
        <v>137</v>
      </c>
      <c r="L432" s="45"/>
      <c r="M432" s="220" t="s">
        <v>19</v>
      </c>
      <c r="N432" s="221" t="s">
        <v>43</v>
      </c>
      <c r="O432" s="85"/>
      <c r="P432" s="222">
        <f>O432*H432</f>
        <v>0</v>
      </c>
      <c r="Q432" s="222">
        <v>4.0000000000000003E-05</v>
      </c>
      <c r="R432" s="222">
        <f>Q432*H432</f>
        <v>0.028240000000000001</v>
      </c>
      <c r="S432" s="222">
        <v>0</v>
      </c>
      <c r="T432" s="223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4" t="s">
        <v>138</v>
      </c>
      <c r="AT432" s="224" t="s">
        <v>133</v>
      </c>
      <c r="AU432" s="224" t="s">
        <v>81</v>
      </c>
      <c r="AY432" s="18" t="s">
        <v>131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8" t="s">
        <v>79</v>
      </c>
      <c r="BK432" s="225">
        <f>ROUND(I432*H432,2)</f>
        <v>0</v>
      </c>
      <c r="BL432" s="18" t="s">
        <v>138</v>
      </c>
      <c r="BM432" s="224" t="s">
        <v>626</v>
      </c>
    </row>
    <row r="433" s="2" customFormat="1">
      <c r="A433" s="39"/>
      <c r="B433" s="40"/>
      <c r="C433" s="41"/>
      <c r="D433" s="226" t="s">
        <v>140</v>
      </c>
      <c r="E433" s="41"/>
      <c r="F433" s="227" t="s">
        <v>627</v>
      </c>
      <c r="G433" s="41"/>
      <c r="H433" s="41"/>
      <c r="I433" s="228"/>
      <c r="J433" s="41"/>
      <c r="K433" s="41"/>
      <c r="L433" s="45"/>
      <c r="M433" s="229"/>
      <c r="N433" s="230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140</v>
      </c>
      <c r="AU433" s="18" t="s">
        <v>81</v>
      </c>
    </row>
    <row r="434" s="2" customFormat="1">
      <c r="A434" s="39"/>
      <c r="B434" s="40"/>
      <c r="C434" s="41"/>
      <c r="D434" s="231" t="s">
        <v>142</v>
      </c>
      <c r="E434" s="41"/>
      <c r="F434" s="232" t="s">
        <v>628</v>
      </c>
      <c r="G434" s="41"/>
      <c r="H434" s="41"/>
      <c r="I434" s="228"/>
      <c r="J434" s="41"/>
      <c r="K434" s="41"/>
      <c r="L434" s="45"/>
      <c r="M434" s="229"/>
      <c r="N434" s="230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142</v>
      </c>
      <c r="AU434" s="18" t="s">
        <v>81</v>
      </c>
    </row>
    <row r="435" s="2" customFormat="1">
      <c r="A435" s="39"/>
      <c r="B435" s="40"/>
      <c r="C435" s="41"/>
      <c r="D435" s="226" t="s">
        <v>144</v>
      </c>
      <c r="E435" s="41"/>
      <c r="F435" s="233" t="s">
        <v>614</v>
      </c>
      <c r="G435" s="41"/>
      <c r="H435" s="41"/>
      <c r="I435" s="228"/>
      <c r="J435" s="41"/>
      <c r="K435" s="41"/>
      <c r="L435" s="45"/>
      <c r="M435" s="229"/>
      <c r="N435" s="230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144</v>
      </c>
      <c r="AU435" s="18" t="s">
        <v>81</v>
      </c>
    </row>
    <row r="436" s="13" customFormat="1">
      <c r="A436" s="13"/>
      <c r="B436" s="234"/>
      <c r="C436" s="235"/>
      <c r="D436" s="226" t="s">
        <v>146</v>
      </c>
      <c r="E436" s="236" t="s">
        <v>19</v>
      </c>
      <c r="F436" s="237" t="s">
        <v>629</v>
      </c>
      <c r="G436" s="235"/>
      <c r="H436" s="238">
        <v>689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146</v>
      </c>
      <c r="AU436" s="244" t="s">
        <v>81</v>
      </c>
      <c r="AV436" s="13" t="s">
        <v>81</v>
      </c>
      <c r="AW436" s="13" t="s">
        <v>33</v>
      </c>
      <c r="AX436" s="13" t="s">
        <v>72</v>
      </c>
      <c r="AY436" s="244" t="s">
        <v>131</v>
      </c>
    </row>
    <row r="437" s="13" customFormat="1">
      <c r="A437" s="13"/>
      <c r="B437" s="234"/>
      <c r="C437" s="235"/>
      <c r="D437" s="226" t="s">
        <v>146</v>
      </c>
      <c r="E437" s="236" t="s">
        <v>19</v>
      </c>
      <c r="F437" s="237" t="s">
        <v>630</v>
      </c>
      <c r="G437" s="235"/>
      <c r="H437" s="238">
        <v>17</v>
      </c>
      <c r="I437" s="239"/>
      <c r="J437" s="235"/>
      <c r="K437" s="235"/>
      <c r="L437" s="240"/>
      <c r="M437" s="241"/>
      <c r="N437" s="242"/>
      <c r="O437" s="242"/>
      <c r="P437" s="242"/>
      <c r="Q437" s="242"/>
      <c r="R437" s="242"/>
      <c r="S437" s="242"/>
      <c r="T437" s="24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4" t="s">
        <v>146</v>
      </c>
      <c r="AU437" s="244" t="s">
        <v>81</v>
      </c>
      <c r="AV437" s="13" t="s">
        <v>81</v>
      </c>
      <c r="AW437" s="13" t="s">
        <v>33</v>
      </c>
      <c r="AX437" s="13" t="s">
        <v>72</v>
      </c>
      <c r="AY437" s="244" t="s">
        <v>131</v>
      </c>
    </row>
    <row r="438" s="14" customFormat="1">
      <c r="A438" s="14"/>
      <c r="B438" s="245"/>
      <c r="C438" s="246"/>
      <c r="D438" s="226" t="s">
        <v>146</v>
      </c>
      <c r="E438" s="247" t="s">
        <v>19</v>
      </c>
      <c r="F438" s="248" t="s">
        <v>156</v>
      </c>
      <c r="G438" s="246"/>
      <c r="H438" s="249">
        <v>706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5" t="s">
        <v>146</v>
      </c>
      <c r="AU438" s="255" t="s">
        <v>81</v>
      </c>
      <c r="AV438" s="14" t="s">
        <v>138</v>
      </c>
      <c r="AW438" s="14" t="s">
        <v>33</v>
      </c>
      <c r="AX438" s="14" t="s">
        <v>79</v>
      </c>
      <c r="AY438" s="255" t="s">
        <v>131</v>
      </c>
    </row>
    <row r="439" s="2" customFormat="1" ht="16.5" customHeight="1">
      <c r="A439" s="39"/>
      <c r="B439" s="40"/>
      <c r="C439" s="213" t="s">
        <v>631</v>
      </c>
      <c r="D439" s="213" t="s">
        <v>133</v>
      </c>
      <c r="E439" s="214" t="s">
        <v>632</v>
      </c>
      <c r="F439" s="215" t="s">
        <v>633</v>
      </c>
      <c r="G439" s="216" t="s">
        <v>136</v>
      </c>
      <c r="H439" s="217">
        <v>117.40000000000001</v>
      </c>
      <c r="I439" s="218"/>
      <c r="J439" s="219">
        <f>ROUND(I439*H439,2)</f>
        <v>0</v>
      </c>
      <c r="K439" s="215" t="s">
        <v>137</v>
      </c>
      <c r="L439" s="45"/>
      <c r="M439" s="220" t="s">
        <v>19</v>
      </c>
      <c r="N439" s="221" t="s">
        <v>43</v>
      </c>
      <c r="O439" s="85"/>
      <c r="P439" s="222">
        <f>O439*H439</f>
        <v>0</v>
      </c>
      <c r="Q439" s="222">
        <v>0.00084999999999999995</v>
      </c>
      <c r="R439" s="222">
        <f>Q439*H439</f>
        <v>0.099790000000000004</v>
      </c>
      <c r="S439" s="222">
        <v>0</v>
      </c>
      <c r="T439" s="223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4" t="s">
        <v>138</v>
      </c>
      <c r="AT439" s="224" t="s">
        <v>133</v>
      </c>
      <c r="AU439" s="224" t="s">
        <v>81</v>
      </c>
      <c r="AY439" s="18" t="s">
        <v>131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8" t="s">
        <v>79</v>
      </c>
      <c r="BK439" s="225">
        <f>ROUND(I439*H439,2)</f>
        <v>0</v>
      </c>
      <c r="BL439" s="18" t="s">
        <v>138</v>
      </c>
      <c r="BM439" s="224" t="s">
        <v>634</v>
      </c>
    </row>
    <row r="440" s="2" customFormat="1">
      <c r="A440" s="39"/>
      <c r="B440" s="40"/>
      <c r="C440" s="41"/>
      <c r="D440" s="226" t="s">
        <v>140</v>
      </c>
      <c r="E440" s="41"/>
      <c r="F440" s="227" t="s">
        <v>635</v>
      </c>
      <c r="G440" s="41"/>
      <c r="H440" s="41"/>
      <c r="I440" s="228"/>
      <c r="J440" s="41"/>
      <c r="K440" s="41"/>
      <c r="L440" s="45"/>
      <c r="M440" s="229"/>
      <c r="N440" s="230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140</v>
      </c>
      <c r="AU440" s="18" t="s">
        <v>81</v>
      </c>
    </row>
    <row r="441" s="2" customFormat="1">
      <c r="A441" s="39"/>
      <c r="B441" s="40"/>
      <c r="C441" s="41"/>
      <c r="D441" s="231" t="s">
        <v>142</v>
      </c>
      <c r="E441" s="41"/>
      <c r="F441" s="232" t="s">
        <v>636</v>
      </c>
      <c r="G441" s="41"/>
      <c r="H441" s="41"/>
      <c r="I441" s="228"/>
      <c r="J441" s="41"/>
      <c r="K441" s="41"/>
      <c r="L441" s="45"/>
      <c r="M441" s="229"/>
      <c r="N441" s="230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142</v>
      </c>
      <c r="AU441" s="18" t="s">
        <v>81</v>
      </c>
    </row>
    <row r="442" s="2" customFormat="1">
      <c r="A442" s="39"/>
      <c r="B442" s="40"/>
      <c r="C442" s="41"/>
      <c r="D442" s="226" t="s">
        <v>144</v>
      </c>
      <c r="E442" s="41"/>
      <c r="F442" s="233" t="s">
        <v>614</v>
      </c>
      <c r="G442" s="41"/>
      <c r="H442" s="41"/>
      <c r="I442" s="228"/>
      <c r="J442" s="41"/>
      <c r="K442" s="41"/>
      <c r="L442" s="45"/>
      <c r="M442" s="229"/>
      <c r="N442" s="230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144</v>
      </c>
      <c r="AU442" s="18" t="s">
        <v>81</v>
      </c>
    </row>
    <row r="443" s="13" customFormat="1">
      <c r="A443" s="13"/>
      <c r="B443" s="234"/>
      <c r="C443" s="235"/>
      <c r="D443" s="226" t="s">
        <v>146</v>
      </c>
      <c r="E443" s="236" t="s">
        <v>19</v>
      </c>
      <c r="F443" s="237" t="s">
        <v>637</v>
      </c>
      <c r="G443" s="235"/>
      <c r="H443" s="238">
        <v>87.400000000000006</v>
      </c>
      <c r="I443" s="239"/>
      <c r="J443" s="235"/>
      <c r="K443" s="235"/>
      <c r="L443" s="240"/>
      <c r="M443" s="241"/>
      <c r="N443" s="242"/>
      <c r="O443" s="242"/>
      <c r="P443" s="242"/>
      <c r="Q443" s="242"/>
      <c r="R443" s="242"/>
      <c r="S443" s="242"/>
      <c r="T443" s="24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4" t="s">
        <v>146</v>
      </c>
      <c r="AU443" s="244" t="s">
        <v>81</v>
      </c>
      <c r="AV443" s="13" t="s">
        <v>81</v>
      </c>
      <c r="AW443" s="13" t="s">
        <v>33</v>
      </c>
      <c r="AX443" s="13" t="s">
        <v>72</v>
      </c>
      <c r="AY443" s="244" t="s">
        <v>131</v>
      </c>
    </row>
    <row r="444" s="13" customFormat="1">
      <c r="A444" s="13"/>
      <c r="B444" s="234"/>
      <c r="C444" s="235"/>
      <c r="D444" s="226" t="s">
        <v>146</v>
      </c>
      <c r="E444" s="236" t="s">
        <v>19</v>
      </c>
      <c r="F444" s="237" t="s">
        <v>638</v>
      </c>
      <c r="G444" s="235"/>
      <c r="H444" s="238">
        <v>30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146</v>
      </c>
      <c r="AU444" s="244" t="s">
        <v>81</v>
      </c>
      <c r="AV444" s="13" t="s">
        <v>81</v>
      </c>
      <c r="AW444" s="13" t="s">
        <v>33</v>
      </c>
      <c r="AX444" s="13" t="s">
        <v>72</v>
      </c>
      <c r="AY444" s="244" t="s">
        <v>131</v>
      </c>
    </row>
    <row r="445" s="14" customFormat="1">
      <c r="A445" s="14"/>
      <c r="B445" s="245"/>
      <c r="C445" s="246"/>
      <c r="D445" s="226" t="s">
        <v>146</v>
      </c>
      <c r="E445" s="247" t="s">
        <v>19</v>
      </c>
      <c r="F445" s="248" t="s">
        <v>156</v>
      </c>
      <c r="G445" s="246"/>
      <c r="H445" s="249">
        <v>117.40000000000001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5" t="s">
        <v>146</v>
      </c>
      <c r="AU445" s="255" t="s">
        <v>81</v>
      </c>
      <c r="AV445" s="14" t="s">
        <v>138</v>
      </c>
      <c r="AW445" s="14" t="s">
        <v>33</v>
      </c>
      <c r="AX445" s="14" t="s">
        <v>79</v>
      </c>
      <c r="AY445" s="255" t="s">
        <v>131</v>
      </c>
    </row>
    <row r="446" s="2" customFormat="1" ht="21.75" customHeight="1">
      <c r="A446" s="39"/>
      <c r="B446" s="40"/>
      <c r="C446" s="213" t="s">
        <v>639</v>
      </c>
      <c r="D446" s="213" t="s">
        <v>133</v>
      </c>
      <c r="E446" s="214" t="s">
        <v>640</v>
      </c>
      <c r="F446" s="215" t="s">
        <v>641</v>
      </c>
      <c r="G446" s="216" t="s">
        <v>195</v>
      </c>
      <c r="H446" s="217">
        <v>1405</v>
      </c>
      <c r="I446" s="218"/>
      <c r="J446" s="219">
        <f>ROUND(I446*H446,2)</f>
        <v>0</v>
      </c>
      <c r="K446" s="215" t="s">
        <v>137</v>
      </c>
      <c r="L446" s="45"/>
      <c r="M446" s="220" t="s">
        <v>19</v>
      </c>
      <c r="N446" s="221" t="s">
        <v>43</v>
      </c>
      <c r="O446" s="85"/>
      <c r="P446" s="222">
        <f>O446*H446</f>
        <v>0</v>
      </c>
      <c r="Q446" s="222">
        <v>0.080879999999999994</v>
      </c>
      <c r="R446" s="222">
        <f>Q446*H446</f>
        <v>113.6364</v>
      </c>
      <c r="S446" s="222">
        <v>0</v>
      </c>
      <c r="T446" s="223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4" t="s">
        <v>138</v>
      </c>
      <c r="AT446" s="224" t="s">
        <v>133</v>
      </c>
      <c r="AU446" s="224" t="s">
        <v>81</v>
      </c>
      <c r="AY446" s="18" t="s">
        <v>131</v>
      </c>
      <c r="BE446" s="225">
        <f>IF(N446="základní",J446,0)</f>
        <v>0</v>
      </c>
      <c r="BF446" s="225">
        <f>IF(N446="snížená",J446,0)</f>
        <v>0</v>
      </c>
      <c r="BG446" s="225">
        <f>IF(N446="zákl. přenesená",J446,0)</f>
        <v>0</v>
      </c>
      <c r="BH446" s="225">
        <f>IF(N446="sníž. přenesená",J446,0)</f>
        <v>0</v>
      </c>
      <c r="BI446" s="225">
        <f>IF(N446="nulová",J446,0)</f>
        <v>0</v>
      </c>
      <c r="BJ446" s="18" t="s">
        <v>79</v>
      </c>
      <c r="BK446" s="225">
        <f>ROUND(I446*H446,2)</f>
        <v>0</v>
      </c>
      <c r="BL446" s="18" t="s">
        <v>138</v>
      </c>
      <c r="BM446" s="224" t="s">
        <v>642</v>
      </c>
    </row>
    <row r="447" s="2" customFormat="1">
      <c r="A447" s="39"/>
      <c r="B447" s="40"/>
      <c r="C447" s="41"/>
      <c r="D447" s="226" t="s">
        <v>140</v>
      </c>
      <c r="E447" s="41"/>
      <c r="F447" s="227" t="s">
        <v>643</v>
      </c>
      <c r="G447" s="41"/>
      <c r="H447" s="41"/>
      <c r="I447" s="228"/>
      <c r="J447" s="41"/>
      <c r="K447" s="41"/>
      <c r="L447" s="45"/>
      <c r="M447" s="229"/>
      <c r="N447" s="230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140</v>
      </c>
      <c r="AU447" s="18" t="s">
        <v>81</v>
      </c>
    </row>
    <row r="448" s="2" customFormat="1">
      <c r="A448" s="39"/>
      <c r="B448" s="40"/>
      <c r="C448" s="41"/>
      <c r="D448" s="231" t="s">
        <v>142</v>
      </c>
      <c r="E448" s="41"/>
      <c r="F448" s="232" t="s">
        <v>644</v>
      </c>
      <c r="G448" s="41"/>
      <c r="H448" s="41"/>
      <c r="I448" s="228"/>
      <c r="J448" s="41"/>
      <c r="K448" s="41"/>
      <c r="L448" s="45"/>
      <c r="M448" s="229"/>
      <c r="N448" s="230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142</v>
      </c>
      <c r="AU448" s="18" t="s">
        <v>81</v>
      </c>
    </row>
    <row r="449" s="2" customFormat="1">
      <c r="A449" s="39"/>
      <c r="B449" s="40"/>
      <c r="C449" s="41"/>
      <c r="D449" s="226" t="s">
        <v>144</v>
      </c>
      <c r="E449" s="41"/>
      <c r="F449" s="233" t="s">
        <v>645</v>
      </c>
      <c r="G449" s="41"/>
      <c r="H449" s="41"/>
      <c r="I449" s="228"/>
      <c r="J449" s="41"/>
      <c r="K449" s="41"/>
      <c r="L449" s="45"/>
      <c r="M449" s="229"/>
      <c r="N449" s="230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144</v>
      </c>
      <c r="AU449" s="18" t="s">
        <v>81</v>
      </c>
    </row>
    <row r="450" s="13" customFormat="1">
      <c r="A450" s="13"/>
      <c r="B450" s="234"/>
      <c r="C450" s="235"/>
      <c r="D450" s="226" t="s">
        <v>146</v>
      </c>
      <c r="E450" s="236" t="s">
        <v>19</v>
      </c>
      <c r="F450" s="237" t="s">
        <v>646</v>
      </c>
      <c r="G450" s="235"/>
      <c r="H450" s="238">
        <v>1405</v>
      </c>
      <c r="I450" s="239"/>
      <c r="J450" s="235"/>
      <c r="K450" s="235"/>
      <c r="L450" s="240"/>
      <c r="M450" s="241"/>
      <c r="N450" s="242"/>
      <c r="O450" s="242"/>
      <c r="P450" s="242"/>
      <c r="Q450" s="242"/>
      <c r="R450" s="242"/>
      <c r="S450" s="242"/>
      <c r="T450" s="24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4" t="s">
        <v>146</v>
      </c>
      <c r="AU450" s="244" t="s">
        <v>81</v>
      </c>
      <c r="AV450" s="13" t="s">
        <v>81</v>
      </c>
      <c r="AW450" s="13" t="s">
        <v>33</v>
      </c>
      <c r="AX450" s="13" t="s">
        <v>79</v>
      </c>
      <c r="AY450" s="244" t="s">
        <v>131</v>
      </c>
    </row>
    <row r="451" s="2" customFormat="1" ht="16.5" customHeight="1">
      <c r="A451" s="39"/>
      <c r="B451" s="40"/>
      <c r="C451" s="266" t="s">
        <v>647</v>
      </c>
      <c r="D451" s="266" t="s">
        <v>276</v>
      </c>
      <c r="E451" s="267" t="s">
        <v>648</v>
      </c>
      <c r="F451" s="268" t="s">
        <v>649</v>
      </c>
      <c r="G451" s="269" t="s">
        <v>195</v>
      </c>
      <c r="H451" s="270">
        <v>1434</v>
      </c>
      <c r="I451" s="271"/>
      <c r="J451" s="272">
        <f>ROUND(I451*H451,2)</f>
        <v>0</v>
      </c>
      <c r="K451" s="268" t="s">
        <v>137</v>
      </c>
      <c r="L451" s="273"/>
      <c r="M451" s="274" t="s">
        <v>19</v>
      </c>
      <c r="N451" s="275" t="s">
        <v>43</v>
      </c>
      <c r="O451" s="85"/>
      <c r="P451" s="222">
        <f>O451*H451</f>
        <v>0</v>
      </c>
      <c r="Q451" s="222">
        <v>0.056000000000000001</v>
      </c>
      <c r="R451" s="222">
        <f>Q451*H451</f>
        <v>80.304000000000002</v>
      </c>
      <c r="S451" s="222">
        <v>0</v>
      </c>
      <c r="T451" s="223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4" t="s">
        <v>192</v>
      </c>
      <c r="AT451" s="224" t="s">
        <v>276</v>
      </c>
      <c r="AU451" s="224" t="s">
        <v>81</v>
      </c>
      <c r="AY451" s="18" t="s">
        <v>131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8" t="s">
        <v>79</v>
      </c>
      <c r="BK451" s="225">
        <f>ROUND(I451*H451,2)</f>
        <v>0</v>
      </c>
      <c r="BL451" s="18" t="s">
        <v>138</v>
      </c>
      <c r="BM451" s="224" t="s">
        <v>650</v>
      </c>
    </row>
    <row r="452" s="2" customFormat="1">
      <c r="A452" s="39"/>
      <c r="B452" s="40"/>
      <c r="C452" s="41"/>
      <c r="D452" s="226" t="s">
        <v>140</v>
      </c>
      <c r="E452" s="41"/>
      <c r="F452" s="227" t="s">
        <v>649</v>
      </c>
      <c r="G452" s="41"/>
      <c r="H452" s="41"/>
      <c r="I452" s="228"/>
      <c r="J452" s="41"/>
      <c r="K452" s="41"/>
      <c r="L452" s="45"/>
      <c r="M452" s="229"/>
      <c r="N452" s="230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140</v>
      </c>
      <c r="AU452" s="18" t="s">
        <v>81</v>
      </c>
    </row>
    <row r="453" s="13" customFormat="1">
      <c r="A453" s="13"/>
      <c r="B453" s="234"/>
      <c r="C453" s="235"/>
      <c r="D453" s="226" t="s">
        <v>146</v>
      </c>
      <c r="E453" s="236" t="s">
        <v>19</v>
      </c>
      <c r="F453" s="237" t="s">
        <v>651</v>
      </c>
      <c r="G453" s="235"/>
      <c r="H453" s="238">
        <v>1434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146</v>
      </c>
      <c r="AU453" s="244" t="s">
        <v>81</v>
      </c>
      <c r="AV453" s="13" t="s">
        <v>81</v>
      </c>
      <c r="AW453" s="13" t="s">
        <v>33</v>
      </c>
      <c r="AX453" s="13" t="s">
        <v>79</v>
      </c>
      <c r="AY453" s="244" t="s">
        <v>131</v>
      </c>
    </row>
    <row r="454" s="2" customFormat="1" ht="16.5" customHeight="1">
      <c r="A454" s="39"/>
      <c r="B454" s="40"/>
      <c r="C454" s="213" t="s">
        <v>652</v>
      </c>
      <c r="D454" s="213" t="s">
        <v>133</v>
      </c>
      <c r="E454" s="214" t="s">
        <v>653</v>
      </c>
      <c r="F454" s="215" t="s">
        <v>654</v>
      </c>
      <c r="G454" s="216" t="s">
        <v>195</v>
      </c>
      <c r="H454" s="217">
        <v>9835</v>
      </c>
      <c r="I454" s="218"/>
      <c r="J454" s="219">
        <f>ROUND(I454*H454,2)</f>
        <v>0</v>
      </c>
      <c r="K454" s="215" t="s">
        <v>137</v>
      </c>
      <c r="L454" s="45"/>
      <c r="M454" s="220" t="s">
        <v>19</v>
      </c>
      <c r="N454" s="221" t="s">
        <v>43</v>
      </c>
      <c r="O454" s="85"/>
      <c r="P454" s="222">
        <f>O454*H454</f>
        <v>0</v>
      </c>
      <c r="Q454" s="222">
        <v>0.0082199999999999999</v>
      </c>
      <c r="R454" s="222">
        <f>Q454*H454</f>
        <v>80.843699999999998</v>
      </c>
      <c r="S454" s="222">
        <v>0</v>
      </c>
      <c r="T454" s="223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4" t="s">
        <v>138</v>
      </c>
      <c r="AT454" s="224" t="s">
        <v>133</v>
      </c>
      <c r="AU454" s="224" t="s">
        <v>81</v>
      </c>
      <c r="AY454" s="18" t="s">
        <v>131</v>
      </c>
      <c r="BE454" s="225">
        <f>IF(N454="základní",J454,0)</f>
        <v>0</v>
      </c>
      <c r="BF454" s="225">
        <f>IF(N454="snížená",J454,0)</f>
        <v>0</v>
      </c>
      <c r="BG454" s="225">
        <f>IF(N454="zákl. přenesená",J454,0)</f>
        <v>0</v>
      </c>
      <c r="BH454" s="225">
        <f>IF(N454="sníž. přenesená",J454,0)</f>
        <v>0</v>
      </c>
      <c r="BI454" s="225">
        <f>IF(N454="nulová",J454,0)</f>
        <v>0</v>
      </c>
      <c r="BJ454" s="18" t="s">
        <v>79</v>
      </c>
      <c r="BK454" s="225">
        <f>ROUND(I454*H454,2)</f>
        <v>0</v>
      </c>
      <c r="BL454" s="18" t="s">
        <v>138</v>
      </c>
      <c r="BM454" s="224" t="s">
        <v>655</v>
      </c>
    </row>
    <row r="455" s="2" customFormat="1">
      <c r="A455" s="39"/>
      <c r="B455" s="40"/>
      <c r="C455" s="41"/>
      <c r="D455" s="226" t="s">
        <v>140</v>
      </c>
      <c r="E455" s="41"/>
      <c r="F455" s="227" t="s">
        <v>656</v>
      </c>
      <c r="G455" s="41"/>
      <c r="H455" s="41"/>
      <c r="I455" s="228"/>
      <c r="J455" s="41"/>
      <c r="K455" s="41"/>
      <c r="L455" s="45"/>
      <c r="M455" s="229"/>
      <c r="N455" s="230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140</v>
      </c>
      <c r="AU455" s="18" t="s">
        <v>81</v>
      </c>
    </row>
    <row r="456" s="2" customFormat="1">
      <c r="A456" s="39"/>
      <c r="B456" s="40"/>
      <c r="C456" s="41"/>
      <c r="D456" s="231" t="s">
        <v>142</v>
      </c>
      <c r="E456" s="41"/>
      <c r="F456" s="232" t="s">
        <v>657</v>
      </c>
      <c r="G456" s="41"/>
      <c r="H456" s="41"/>
      <c r="I456" s="228"/>
      <c r="J456" s="41"/>
      <c r="K456" s="41"/>
      <c r="L456" s="45"/>
      <c r="M456" s="229"/>
      <c r="N456" s="230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142</v>
      </c>
      <c r="AU456" s="18" t="s">
        <v>81</v>
      </c>
    </row>
    <row r="457" s="2" customFormat="1">
      <c r="A457" s="39"/>
      <c r="B457" s="40"/>
      <c r="C457" s="41"/>
      <c r="D457" s="226" t="s">
        <v>144</v>
      </c>
      <c r="E457" s="41"/>
      <c r="F457" s="233" t="s">
        <v>645</v>
      </c>
      <c r="G457" s="41"/>
      <c r="H457" s="41"/>
      <c r="I457" s="228"/>
      <c r="J457" s="41"/>
      <c r="K457" s="41"/>
      <c r="L457" s="45"/>
      <c r="M457" s="229"/>
      <c r="N457" s="230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144</v>
      </c>
      <c r="AU457" s="18" t="s">
        <v>81</v>
      </c>
    </row>
    <row r="458" s="13" customFormat="1">
      <c r="A458" s="13"/>
      <c r="B458" s="234"/>
      <c r="C458" s="235"/>
      <c r="D458" s="226" t="s">
        <v>146</v>
      </c>
      <c r="E458" s="236" t="s">
        <v>19</v>
      </c>
      <c r="F458" s="237" t="s">
        <v>658</v>
      </c>
      <c r="G458" s="235"/>
      <c r="H458" s="238">
        <v>9835</v>
      </c>
      <c r="I458" s="239"/>
      <c r="J458" s="235"/>
      <c r="K458" s="235"/>
      <c r="L458" s="240"/>
      <c r="M458" s="241"/>
      <c r="N458" s="242"/>
      <c r="O458" s="242"/>
      <c r="P458" s="242"/>
      <c r="Q458" s="242"/>
      <c r="R458" s="242"/>
      <c r="S458" s="242"/>
      <c r="T458" s="24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4" t="s">
        <v>146</v>
      </c>
      <c r="AU458" s="244" t="s">
        <v>81</v>
      </c>
      <c r="AV458" s="13" t="s">
        <v>81</v>
      </c>
      <c r="AW458" s="13" t="s">
        <v>33</v>
      </c>
      <c r="AX458" s="13" t="s">
        <v>79</v>
      </c>
      <c r="AY458" s="244" t="s">
        <v>131</v>
      </c>
    </row>
    <row r="459" s="2" customFormat="1" ht="16.5" customHeight="1">
      <c r="A459" s="39"/>
      <c r="B459" s="40"/>
      <c r="C459" s="213" t="s">
        <v>659</v>
      </c>
      <c r="D459" s="213" t="s">
        <v>133</v>
      </c>
      <c r="E459" s="214" t="s">
        <v>660</v>
      </c>
      <c r="F459" s="215" t="s">
        <v>661</v>
      </c>
      <c r="G459" s="216" t="s">
        <v>195</v>
      </c>
      <c r="H459" s="217">
        <v>816</v>
      </c>
      <c r="I459" s="218"/>
      <c r="J459" s="219">
        <f>ROUND(I459*H459,2)</f>
        <v>0</v>
      </c>
      <c r="K459" s="215" t="s">
        <v>137</v>
      </c>
      <c r="L459" s="45"/>
      <c r="M459" s="220" t="s">
        <v>19</v>
      </c>
      <c r="N459" s="221" t="s">
        <v>43</v>
      </c>
      <c r="O459" s="85"/>
      <c r="P459" s="222">
        <f>O459*H459</f>
        <v>0</v>
      </c>
      <c r="Q459" s="222">
        <v>0</v>
      </c>
      <c r="R459" s="222">
        <f>Q459*H459</f>
        <v>0</v>
      </c>
      <c r="S459" s="222">
        <v>0</v>
      </c>
      <c r="T459" s="223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4" t="s">
        <v>138</v>
      </c>
      <c r="AT459" s="224" t="s">
        <v>133</v>
      </c>
      <c r="AU459" s="224" t="s">
        <v>81</v>
      </c>
      <c r="AY459" s="18" t="s">
        <v>131</v>
      </c>
      <c r="BE459" s="225">
        <f>IF(N459="základní",J459,0)</f>
        <v>0</v>
      </c>
      <c r="BF459" s="225">
        <f>IF(N459="snížená",J459,0)</f>
        <v>0</v>
      </c>
      <c r="BG459" s="225">
        <f>IF(N459="zákl. přenesená",J459,0)</f>
        <v>0</v>
      </c>
      <c r="BH459" s="225">
        <f>IF(N459="sníž. přenesená",J459,0)</f>
        <v>0</v>
      </c>
      <c r="BI459" s="225">
        <f>IF(N459="nulová",J459,0)</f>
        <v>0</v>
      </c>
      <c r="BJ459" s="18" t="s">
        <v>79</v>
      </c>
      <c r="BK459" s="225">
        <f>ROUND(I459*H459,2)</f>
        <v>0</v>
      </c>
      <c r="BL459" s="18" t="s">
        <v>138</v>
      </c>
      <c r="BM459" s="224" t="s">
        <v>662</v>
      </c>
    </row>
    <row r="460" s="2" customFormat="1">
      <c r="A460" s="39"/>
      <c r="B460" s="40"/>
      <c r="C460" s="41"/>
      <c r="D460" s="226" t="s">
        <v>140</v>
      </c>
      <c r="E460" s="41"/>
      <c r="F460" s="227" t="s">
        <v>663</v>
      </c>
      <c r="G460" s="41"/>
      <c r="H460" s="41"/>
      <c r="I460" s="228"/>
      <c r="J460" s="41"/>
      <c r="K460" s="41"/>
      <c r="L460" s="45"/>
      <c r="M460" s="229"/>
      <c r="N460" s="230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140</v>
      </c>
      <c r="AU460" s="18" t="s">
        <v>81</v>
      </c>
    </row>
    <row r="461" s="2" customFormat="1">
      <c r="A461" s="39"/>
      <c r="B461" s="40"/>
      <c r="C461" s="41"/>
      <c r="D461" s="231" t="s">
        <v>142</v>
      </c>
      <c r="E461" s="41"/>
      <c r="F461" s="232" t="s">
        <v>664</v>
      </c>
      <c r="G461" s="41"/>
      <c r="H461" s="41"/>
      <c r="I461" s="228"/>
      <c r="J461" s="41"/>
      <c r="K461" s="41"/>
      <c r="L461" s="45"/>
      <c r="M461" s="229"/>
      <c r="N461" s="230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142</v>
      </c>
      <c r="AU461" s="18" t="s">
        <v>81</v>
      </c>
    </row>
    <row r="462" s="2" customFormat="1">
      <c r="A462" s="39"/>
      <c r="B462" s="40"/>
      <c r="C462" s="41"/>
      <c r="D462" s="226" t="s">
        <v>144</v>
      </c>
      <c r="E462" s="41"/>
      <c r="F462" s="233" t="s">
        <v>665</v>
      </c>
      <c r="G462" s="41"/>
      <c r="H462" s="41"/>
      <c r="I462" s="228"/>
      <c r="J462" s="41"/>
      <c r="K462" s="41"/>
      <c r="L462" s="45"/>
      <c r="M462" s="229"/>
      <c r="N462" s="230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144</v>
      </c>
      <c r="AU462" s="18" t="s">
        <v>81</v>
      </c>
    </row>
    <row r="463" s="13" customFormat="1">
      <c r="A463" s="13"/>
      <c r="B463" s="234"/>
      <c r="C463" s="235"/>
      <c r="D463" s="226" t="s">
        <v>146</v>
      </c>
      <c r="E463" s="236" t="s">
        <v>19</v>
      </c>
      <c r="F463" s="237" t="s">
        <v>666</v>
      </c>
      <c r="G463" s="235"/>
      <c r="H463" s="238">
        <v>816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146</v>
      </c>
      <c r="AU463" s="244" t="s">
        <v>81</v>
      </c>
      <c r="AV463" s="13" t="s">
        <v>81</v>
      </c>
      <c r="AW463" s="13" t="s">
        <v>33</v>
      </c>
      <c r="AX463" s="13" t="s">
        <v>79</v>
      </c>
      <c r="AY463" s="244" t="s">
        <v>131</v>
      </c>
    </row>
    <row r="464" s="2" customFormat="1" ht="16.5" customHeight="1">
      <c r="A464" s="39"/>
      <c r="B464" s="40"/>
      <c r="C464" s="213" t="s">
        <v>667</v>
      </c>
      <c r="D464" s="213" t="s">
        <v>133</v>
      </c>
      <c r="E464" s="214" t="s">
        <v>668</v>
      </c>
      <c r="F464" s="215" t="s">
        <v>669</v>
      </c>
      <c r="G464" s="216" t="s">
        <v>136</v>
      </c>
      <c r="H464" s="217">
        <v>117.40000000000001</v>
      </c>
      <c r="I464" s="218"/>
      <c r="J464" s="219">
        <f>ROUND(I464*H464,2)</f>
        <v>0</v>
      </c>
      <c r="K464" s="215" t="s">
        <v>137</v>
      </c>
      <c r="L464" s="45"/>
      <c r="M464" s="220" t="s">
        <v>19</v>
      </c>
      <c r="N464" s="221" t="s">
        <v>43</v>
      </c>
      <c r="O464" s="85"/>
      <c r="P464" s="222">
        <f>O464*H464</f>
        <v>0</v>
      </c>
      <c r="Q464" s="222">
        <v>1.0000000000000001E-05</v>
      </c>
      <c r="R464" s="222">
        <f>Q464*H464</f>
        <v>0.0011740000000000001</v>
      </c>
      <c r="S464" s="222">
        <v>0</v>
      </c>
      <c r="T464" s="223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4" t="s">
        <v>138</v>
      </c>
      <c r="AT464" s="224" t="s">
        <v>133</v>
      </c>
      <c r="AU464" s="224" t="s">
        <v>81</v>
      </c>
      <c r="AY464" s="18" t="s">
        <v>131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8" t="s">
        <v>79</v>
      </c>
      <c r="BK464" s="225">
        <f>ROUND(I464*H464,2)</f>
        <v>0</v>
      </c>
      <c r="BL464" s="18" t="s">
        <v>138</v>
      </c>
      <c r="BM464" s="224" t="s">
        <v>670</v>
      </c>
    </row>
    <row r="465" s="2" customFormat="1">
      <c r="A465" s="39"/>
      <c r="B465" s="40"/>
      <c r="C465" s="41"/>
      <c r="D465" s="226" t="s">
        <v>140</v>
      </c>
      <c r="E465" s="41"/>
      <c r="F465" s="227" t="s">
        <v>671</v>
      </c>
      <c r="G465" s="41"/>
      <c r="H465" s="41"/>
      <c r="I465" s="228"/>
      <c r="J465" s="41"/>
      <c r="K465" s="41"/>
      <c r="L465" s="45"/>
      <c r="M465" s="229"/>
      <c r="N465" s="230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140</v>
      </c>
      <c r="AU465" s="18" t="s">
        <v>81</v>
      </c>
    </row>
    <row r="466" s="2" customFormat="1">
      <c r="A466" s="39"/>
      <c r="B466" s="40"/>
      <c r="C466" s="41"/>
      <c r="D466" s="231" t="s">
        <v>142</v>
      </c>
      <c r="E466" s="41"/>
      <c r="F466" s="232" t="s">
        <v>672</v>
      </c>
      <c r="G466" s="41"/>
      <c r="H466" s="41"/>
      <c r="I466" s="228"/>
      <c r="J466" s="41"/>
      <c r="K466" s="41"/>
      <c r="L466" s="45"/>
      <c r="M466" s="229"/>
      <c r="N466" s="230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142</v>
      </c>
      <c r="AU466" s="18" t="s">
        <v>81</v>
      </c>
    </row>
    <row r="467" s="2" customFormat="1">
      <c r="A467" s="39"/>
      <c r="B467" s="40"/>
      <c r="C467" s="41"/>
      <c r="D467" s="226" t="s">
        <v>144</v>
      </c>
      <c r="E467" s="41"/>
      <c r="F467" s="233" t="s">
        <v>665</v>
      </c>
      <c r="G467" s="41"/>
      <c r="H467" s="41"/>
      <c r="I467" s="228"/>
      <c r="J467" s="41"/>
      <c r="K467" s="41"/>
      <c r="L467" s="45"/>
      <c r="M467" s="229"/>
      <c r="N467" s="230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144</v>
      </c>
      <c r="AU467" s="18" t="s">
        <v>81</v>
      </c>
    </row>
    <row r="468" s="13" customFormat="1">
      <c r="A468" s="13"/>
      <c r="B468" s="234"/>
      <c r="C468" s="235"/>
      <c r="D468" s="226" t="s">
        <v>146</v>
      </c>
      <c r="E468" s="236" t="s">
        <v>19</v>
      </c>
      <c r="F468" s="237" t="s">
        <v>673</v>
      </c>
      <c r="G468" s="235"/>
      <c r="H468" s="238">
        <v>117.40000000000001</v>
      </c>
      <c r="I468" s="239"/>
      <c r="J468" s="235"/>
      <c r="K468" s="235"/>
      <c r="L468" s="240"/>
      <c r="M468" s="241"/>
      <c r="N468" s="242"/>
      <c r="O468" s="242"/>
      <c r="P468" s="242"/>
      <c r="Q468" s="242"/>
      <c r="R468" s="242"/>
      <c r="S468" s="242"/>
      <c r="T468" s="24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4" t="s">
        <v>146</v>
      </c>
      <c r="AU468" s="244" t="s">
        <v>81</v>
      </c>
      <c r="AV468" s="13" t="s">
        <v>81</v>
      </c>
      <c r="AW468" s="13" t="s">
        <v>33</v>
      </c>
      <c r="AX468" s="13" t="s">
        <v>79</v>
      </c>
      <c r="AY468" s="244" t="s">
        <v>131</v>
      </c>
    </row>
    <row r="469" s="2" customFormat="1" ht="16.5" customHeight="1">
      <c r="A469" s="39"/>
      <c r="B469" s="40"/>
      <c r="C469" s="213" t="s">
        <v>674</v>
      </c>
      <c r="D469" s="213" t="s">
        <v>133</v>
      </c>
      <c r="E469" s="214" t="s">
        <v>675</v>
      </c>
      <c r="F469" s="215" t="s">
        <v>676</v>
      </c>
      <c r="G469" s="216" t="s">
        <v>195</v>
      </c>
      <c r="H469" s="217">
        <v>425.30000000000001</v>
      </c>
      <c r="I469" s="218"/>
      <c r="J469" s="219">
        <f>ROUND(I469*H469,2)</f>
        <v>0</v>
      </c>
      <c r="K469" s="215" t="s">
        <v>137</v>
      </c>
      <c r="L469" s="45"/>
      <c r="M469" s="220" t="s">
        <v>19</v>
      </c>
      <c r="N469" s="221" t="s">
        <v>43</v>
      </c>
      <c r="O469" s="85"/>
      <c r="P469" s="222">
        <f>O469*H469</f>
        <v>0</v>
      </c>
      <c r="Q469" s="222">
        <v>0.15540000000000001</v>
      </c>
      <c r="R469" s="222">
        <f>Q469*H469</f>
        <v>66.091620000000006</v>
      </c>
      <c r="S469" s="222">
        <v>0</v>
      </c>
      <c r="T469" s="223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4" t="s">
        <v>138</v>
      </c>
      <c r="AT469" s="224" t="s">
        <v>133</v>
      </c>
      <c r="AU469" s="224" t="s">
        <v>81</v>
      </c>
      <c r="AY469" s="18" t="s">
        <v>131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18" t="s">
        <v>79</v>
      </c>
      <c r="BK469" s="225">
        <f>ROUND(I469*H469,2)</f>
        <v>0</v>
      </c>
      <c r="BL469" s="18" t="s">
        <v>138</v>
      </c>
      <c r="BM469" s="224" t="s">
        <v>677</v>
      </c>
    </row>
    <row r="470" s="2" customFormat="1">
      <c r="A470" s="39"/>
      <c r="B470" s="40"/>
      <c r="C470" s="41"/>
      <c r="D470" s="226" t="s">
        <v>140</v>
      </c>
      <c r="E470" s="41"/>
      <c r="F470" s="227" t="s">
        <v>678</v>
      </c>
      <c r="G470" s="41"/>
      <c r="H470" s="41"/>
      <c r="I470" s="228"/>
      <c r="J470" s="41"/>
      <c r="K470" s="41"/>
      <c r="L470" s="45"/>
      <c r="M470" s="229"/>
      <c r="N470" s="230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140</v>
      </c>
      <c r="AU470" s="18" t="s">
        <v>81</v>
      </c>
    </row>
    <row r="471" s="2" customFormat="1">
      <c r="A471" s="39"/>
      <c r="B471" s="40"/>
      <c r="C471" s="41"/>
      <c r="D471" s="231" t="s">
        <v>142</v>
      </c>
      <c r="E471" s="41"/>
      <c r="F471" s="232" t="s">
        <v>679</v>
      </c>
      <c r="G471" s="41"/>
      <c r="H471" s="41"/>
      <c r="I471" s="228"/>
      <c r="J471" s="41"/>
      <c r="K471" s="41"/>
      <c r="L471" s="45"/>
      <c r="M471" s="229"/>
      <c r="N471" s="230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142</v>
      </c>
      <c r="AU471" s="18" t="s">
        <v>81</v>
      </c>
    </row>
    <row r="472" s="2" customFormat="1">
      <c r="A472" s="39"/>
      <c r="B472" s="40"/>
      <c r="C472" s="41"/>
      <c r="D472" s="226" t="s">
        <v>144</v>
      </c>
      <c r="E472" s="41"/>
      <c r="F472" s="233" t="s">
        <v>680</v>
      </c>
      <c r="G472" s="41"/>
      <c r="H472" s="41"/>
      <c r="I472" s="228"/>
      <c r="J472" s="41"/>
      <c r="K472" s="41"/>
      <c r="L472" s="45"/>
      <c r="M472" s="229"/>
      <c r="N472" s="230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144</v>
      </c>
      <c r="AU472" s="18" t="s">
        <v>81</v>
      </c>
    </row>
    <row r="473" s="13" customFormat="1">
      <c r="A473" s="13"/>
      <c r="B473" s="234"/>
      <c r="C473" s="235"/>
      <c r="D473" s="226" t="s">
        <v>146</v>
      </c>
      <c r="E473" s="236" t="s">
        <v>19</v>
      </c>
      <c r="F473" s="237" t="s">
        <v>681</v>
      </c>
      <c r="G473" s="235"/>
      <c r="H473" s="238">
        <v>425.30000000000001</v>
      </c>
      <c r="I473" s="239"/>
      <c r="J473" s="235"/>
      <c r="K473" s="235"/>
      <c r="L473" s="240"/>
      <c r="M473" s="241"/>
      <c r="N473" s="242"/>
      <c r="O473" s="242"/>
      <c r="P473" s="242"/>
      <c r="Q473" s="242"/>
      <c r="R473" s="242"/>
      <c r="S473" s="242"/>
      <c r="T473" s="24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4" t="s">
        <v>146</v>
      </c>
      <c r="AU473" s="244" t="s">
        <v>81</v>
      </c>
      <c r="AV473" s="13" t="s">
        <v>81</v>
      </c>
      <c r="AW473" s="13" t="s">
        <v>33</v>
      </c>
      <c r="AX473" s="13" t="s">
        <v>79</v>
      </c>
      <c r="AY473" s="244" t="s">
        <v>131</v>
      </c>
    </row>
    <row r="474" s="2" customFormat="1" ht="16.5" customHeight="1">
      <c r="A474" s="39"/>
      <c r="B474" s="40"/>
      <c r="C474" s="266" t="s">
        <v>682</v>
      </c>
      <c r="D474" s="266" t="s">
        <v>276</v>
      </c>
      <c r="E474" s="267" t="s">
        <v>683</v>
      </c>
      <c r="F474" s="268" t="s">
        <v>684</v>
      </c>
      <c r="G474" s="269" t="s">
        <v>195</v>
      </c>
      <c r="H474" s="270">
        <v>426</v>
      </c>
      <c r="I474" s="271"/>
      <c r="J474" s="272">
        <f>ROUND(I474*H474,2)</f>
        <v>0</v>
      </c>
      <c r="K474" s="268" t="s">
        <v>137</v>
      </c>
      <c r="L474" s="273"/>
      <c r="M474" s="274" t="s">
        <v>19</v>
      </c>
      <c r="N474" s="275" t="s">
        <v>43</v>
      </c>
      <c r="O474" s="85"/>
      <c r="P474" s="222">
        <f>O474*H474</f>
        <v>0</v>
      </c>
      <c r="Q474" s="222">
        <v>0.080000000000000002</v>
      </c>
      <c r="R474" s="222">
        <f>Q474*H474</f>
        <v>34.079999999999998</v>
      </c>
      <c r="S474" s="222">
        <v>0</v>
      </c>
      <c r="T474" s="223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4" t="s">
        <v>192</v>
      </c>
      <c r="AT474" s="224" t="s">
        <v>276</v>
      </c>
      <c r="AU474" s="224" t="s">
        <v>81</v>
      </c>
      <c r="AY474" s="18" t="s">
        <v>131</v>
      </c>
      <c r="BE474" s="225">
        <f>IF(N474="základní",J474,0)</f>
        <v>0</v>
      </c>
      <c r="BF474" s="225">
        <f>IF(N474="snížená",J474,0)</f>
        <v>0</v>
      </c>
      <c r="BG474" s="225">
        <f>IF(N474="zákl. přenesená",J474,0)</f>
        <v>0</v>
      </c>
      <c r="BH474" s="225">
        <f>IF(N474="sníž. přenesená",J474,0)</f>
        <v>0</v>
      </c>
      <c r="BI474" s="225">
        <f>IF(N474="nulová",J474,0)</f>
        <v>0</v>
      </c>
      <c r="BJ474" s="18" t="s">
        <v>79</v>
      </c>
      <c r="BK474" s="225">
        <f>ROUND(I474*H474,2)</f>
        <v>0</v>
      </c>
      <c r="BL474" s="18" t="s">
        <v>138</v>
      </c>
      <c r="BM474" s="224" t="s">
        <v>685</v>
      </c>
    </row>
    <row r="475" s="2" customFormat="1">
      <c r="A475" s="39"/>
      <c r="B475" s="40"/>
      <c r="C475" s="41"/>
      <c r="D475" s="226" t="s">
        <v>140</v>
      </c>
      <c r="E475" s="41"/>
      <c r="F475" s="227" t="s">
        <v>684</v>
      </c>
      <c r="G475" s="41"/>
      <c r="H475" s="41"/>
      <c r="I475" s="228"/>
      <c r="J475" s="41"/>
      <c r="K475" s="41"/>
      <c r="L475" s="45"/>
      <c r="M475" s="229"/>
      <c r="N475" s="230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140</v>
      </c>
      <c r="AU475" s="18" t="s">
        <v>81</v>
      </c>
    </row>
    <row r="476" s="13" customFormat="1">
      <c r="A476" s="13"/>
      <c r="B476" s="234"/>
      <c r="C476" s="235"/>
      <c r="D476" s="226" t="s">
        <v>146</v>
      </c>
      <c r="E476" s="236" t="s">
        <v>19</v>
      </c>
      <c r="F476" s="237" t="s">
        <v>686</v>
      </c>
      <c r="G476" s="235"/>
      <c r="H476" s="238">
        <v>426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146</v>
      </c>
      <c r="AU476" s="244" t="s">
        <v>81</v>
      </c>
      <c r="AV476" s="13" t="s">
        <v>81</v>
      </c>
      <c r="AW476" s="13" t="s">
        <v>33</v>
      </c>
      <c r="AX476" s="13" t="s">
        <v>79</v>
      </c>
      <c r="AY476" s="244" t="s">
        <v>131</v>
      </c>
    </row>
    <row r="477" s="2" customFormat="1" ht="16.5" customHeight="1">
      <c r="A477" s="39"/>
      <c r="B477" s="40"/>
      <c r="C477" s="266" t="s">
        <v>687</v>
      </c>
      <c r="D477" s="266" t="s">
        <v>276</v>
      </c>
      <c r="E477" s="267" t="s">
        <v>688</v>
      </c>
      <c r="F477" s="268" t="s">
        <v>689</v>
      </c>
      <c r="G477" s="269" t="s">
        <v>195</v>
      </c>
      <c r="H477" s="270">
        <v>9</v>
      </c>
      <c r="I477" s="271"/>
      <c r="J477" s="272">
        <f>ROUND(I477*H477,2)</f>
        <v>0</v>
      </c>
      <c r="K477" s="268" t="s">
        <v>137</v>
      </c>
      <c r="L477" s="273"/>
      <c r="M477" s="274" t="s">
        <v>19</v>
      </c>
      <c r="N477" s="275" t="s">
        <v>43</v>
      </c>
      <c r="O477" s="85"/>
      <c r="P477" s="222">
        <f>O477*H477</f>
        <v>0</v>
      </c>
      <c r="Q477" s="222">
        <v>0.048300000000000003</v>
      </c>
      <c r="R477" s="222">
        <f>Q477*H477</f>
        <v>0.43470000000000003</v>
      </c>
      <c r="S477" s="222">
        <v>0</v>
      </c>
      <c r="T477" s="223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4" t="s">
        <v>192</v>
      </c>
      <c r="AT477" s="224" t="s">
        <v>276</v>
      </c>
      <c r="AU477" s="224" t="s">
        <v>81</v>
      </c>
      <c r="AY477" s="18" t="s">
        <v>131</v>
      </c>
      <c r="BE477" s="225">
        <f>IF(N477="základní",J477,0)</f>
        <v>0</v>
      </c>
      <c r="BF477" s="225">
        <f>IF(N477="snížená",J477,0)</f>
        <v>0</v>
      </c>
      <c r="BG477" s="225">
        <f>IF(N477="zákl. přenesená",J477,0)</f>
        <v>0</v>
      </c>
      <c r="BH477" s="225">
        <f>IF(N477="sníž. přenesená",J477,0)</f>
        <v>0</v>
      </c>
      <c r="BI477" s="225">
        <f>IF(N477="nulová",J477,0)</f>
        <v>0</v>
      </c>
      <c r="BJ477" s="18" t="s">
        <v>79</v>
      </c>
      <c r="BK477" s="225">
        <f>ROUND(I477*H477,2)</f>
        <v>0</v>
      </c>
      <c r="BL477" s="18" t="s">
        <v>138</v>
      </c>
      <c r="BM477" s="224" t="s">
        <v>690</v>
      </c>
    </row>
    <row r="478" s="2" customFormat="1">
      <c r="A478" s="39"/>
      <c r="B478" s="40"/>
      <c r="C478" s="41"/>
      <c r="D478" s="226" t="s">
        <v>140</v>
      </c>
      <c r="E478" s="41"/>
      <c r="F478" s="227" t="s">
        <v>689</v>
      </c>
      <c r="G478" s="41"/>
      <c r="H478" s="41"/>
      <c r="I478" s="228"/>
      <c r="J478" s="41"/>
      <c r="K478" s="41"/>
      <c r="L478" s="45"/>
      <c r="M478" s="229"/>
      <c r="N478" s="230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140</v>
      </c>
      <c r="AU478" s="18" t="s">
        <v>81</v>
      </c>
    </row>
    <row r="479" s="13" customFormat="1">
      <c r="A479" s="13"/>
      <c r="B479" s="234"/>
      <c r="C479" s="235"/>
      <c r="D479" s="226" t="s">
        <v>146</v>
      </c>
      <c r="E479" s="236" t="s">
        <v>19</v>
      </c>
      <c r="F479" s="237" t="s">
        <v>691</v>
      </c>
      <c r="G479" s="235"/>
      <c r="H479" s="238">
        <v>9</v>
      </c>
      <c r="I479" s="239"/>
      <c r="J479" s="235"/>
      <c r="K479" s="235"/>
      <c r="L479" s="240"/>
      <c r="M479" s="241"/>
      <c r="N479" s="242"/>
      <c r="O479" s="242"/>
      <c r="P479" s="242"/>
      <c r="Q479" s="242"/>
      <c r="R479" s="242"/>
      <c r="S479" s="242"/>
      <c r="T479" s="24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4" t="s">
        <v>146</v>
      </c>
      <c r="AU479" s="244" t="s">
        <v>81</v>
      </c>
      <c r="AV479" s="13" t="s">
        <v>81</v>
      </c>
      <c r="AW479" s="13" t="s">
        <v>33</v>
      </c>
      <c r="AX479" s="13" t="s">
        <v>79</v>
      </c>
      <c r="AY479" s="244" t="s">
        <v>131</v>
      </c>
    </row>
    <row r="480" s="2" customFormat="1" ht="16.5" customHeight="1">
      <c r="A480" s="39"/>
      <c r="B480" s="40"/>
      <c r="C480" s="213" t="s">
        <v>692</v>
      </c>
      <c r="D480" s="213" t="s">
        <v>133</v>
      </c>
      <c r="E480" s="214" t="s">
        <v>693</v>
      </c>
      <c r="F480" s="215" t="s">
        <v>694</v>
      </c>
      <c r="G480" s="216" t="s">
        <v>205</v>
      </c>
      <c r="H480" s="217">
        <v>4.2530000000000001</v>
      </c>
      <c r="I480" s="218"/>
      <c r="J480" s="219">
        <f>ROUND(I480*H480,2)</f>
        <v>0</v>
      </c>
      <c r="K480" s="215" t="s">
        <v>137</v>
      </c>
      <c r="L480" s="45"/>
      <c r="M480" s="220" t="s">
        <v>19</v>
      </c>
      <c r="N480" s="221" t="s">
        <v>43</v>
      </c>
      <c r="O480" s="85"/>
      <c r="P480" s="222">
        <f>O480*H480</f>
        <v>0</v>
      </c>
      <c r="Q480" s="222">
        <v>2.2563399999999998</v>
      </c>
      <c r="R480" s="222">
        <f>Q480*H480</f>
        <v>9.5962140199999997</v>
      </c>
      <c r="S480" s="222">
        <v>0</v>
      </c>
      <c r="T480" s="223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4" t="s">
        <v>138</v>
      </c>
      <c r="AT480" s="224" t="s">
        <v>133</v>
      </c>
      <c r="AU480" s="224" t="s">
        <v>81</v>
      </c>
      <c r="AY480" s="18" t="s">
        <v>131</v>
      </c>
      <c r="BE480" s="225">
        <f>IF(N480="základní",J480,0)</f>
        <v>0</v>
      </c>
      <c r="BF480" s="225">
        <f>IF(N480="snížená",J480,0)</f>
        <v>0</v>
      </c>
      <c r="BG480" s="225">
        <f>IF(N480="zákl. přenesená",J480,0)</f>
        <v>0</v>
      </c>
      <c r="BH480" s="225">
        <f>IF(N480="sníž. přenesená",J480,0)</f>
        <v>0</v>
      </c>
      <c r="BI480" s="225">
        <f>IF(N480="nulová",J480,0)</f>
        <v>0</v>
      </c>
      <c r="BJ480" s="18" t="s">
        <v>79</v>
      </c>
      <c r="BK480" s="225">
        <f>ROUND(I480*H480,2)</f>
        <v>0</v>
      </c>
      <c r="BL480" s="18" t="s">
        <v>138</v>
      </c>
      <c r="BM480" s="224" t="s">
        <v>695</v>
      </c>
    </row>
    <row r="481" s="2" customFormat="1">
      <c r="A481" s="39"/>
      <c r="B481" s="40"/>
      <c r="C481" s="41"/>
      <c r="D481" s="226" t="s">
        <v>140</v>
      </c>
      <c r="E481" s="41"/>
      <c r="F481" s="227" t="s">
        <v>696</v>
      </c>
      <c r="G481" s="41"/>
      <c r="H481" s="41"/>
      <c r="I481" s="228"/>
      <c r="J481" s="41"/>
      <c r="K481" s="41"/>
      <c r="L481" s="45"/>
      <c r="M481" s="229"/>
      <c r="N481" s="230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140</v>
      </c>
      <c r="AU481" s="18" t="s">
        <v>81</v>
      </c>
    </row>
    <row r="482" s="2" customFormat="1">
      <c r="A482" s="39"/>
      <c r="B482" s="40"/>
      <c r="C482" s="41"/>
      <c r="D482" s="231" t="s">
        <v>142</v>
      </c>
      <c r="E482" s="41"/>
      <c r="F482" s="232" t="s">
        <v>697</v>
      </c>
      <c r="G482" s="41"/>
      <c r="H482" s="41"/>
      <c r="I482" s="228"/>
      <c r="J482" s="41"/>
      <c r="K482" s="41"/>
      <c r="L482" s="45"/>
      <c r="M482" s="229"/>
      <c r="N482" s="230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142</v>
      </c>
      <c r="AU482" s="18" t="s">
        <v>81</v>
      </c>
    </row>
    <row r="483" s="13" customFormat="1">
      <c r="A483" s="13"/>
      <c r="B483" s="234"/>
      <c r="C483" s="235"/>
      <c r="D483" s="226" t="s">
        <v>146</v>
      </c>
      <c r="E483" s="236" t="s">
        <v>19</v>
      </c>
      <c r="F483" s="237" t="s">
        <v>698</v>
      </c>
      <c r="G483" s="235"/>
      <c r="H483" s="238">
        <v>4.2530000000000001</v>
      </c>
      <c r="I483" s="239"/>
      <c r="J483" s="235"/>
      <c r="K483" s="235"/>
      <c r="L483" s="240"/>
      <c r="M483" s="241"/>
      <c r="N483" s="242"/>
      <c r="O483" s="242"/>
      <c r="P483" s="242"/>
      <c r="Q483" s="242"/>
      <c r="R483" s="242"/>
      <c r="S483" s="242"/>
      <c r="T483" s="24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4" t="s">
        <v>146</v>
      </c>
      <c r="AU483" s="244" t="s">
        <v>81</v>
      </c>
      <c r="AV483" s="13" t="s">
        <v>81</v>
      </c>
      <c r="AW483" s="13" t="s">
        <v>33</v>
      </c>
      <c r="AX483" s="13" t="s">
        <v>79</v>
      </c>
      <c r="AY483" s="244" t="s">
        <v>131</v>
      </c>
    </row>
    <row r="484" s="2" customFormat="1" ht="21.75" customHeight="1">
      <c r="A484" s="39"/>
      <c r="B484" s="40"/>
      <c r="C484" s="213" t="s">
        <v>699</v>
      </c>
      <c r="D484" s="213" t="s">
        <v>133</v>
      </c>
      <c r="E484" s="214" t="s">
        <v>700</v>
      </c>
      <c r="F484" s="215" t="s">
        <v>701</v>
      </c>
      <c r="G484" s="216" t="s">
        <v>195</v>
      </c>
      <c r="H484" s="217">
        <v>775.29999999999995</v>
      </c>
      <c r="I484" s="218"/>
      <c r="J484" s="219">
        <f>ROUND(I484*H484,2)</f>
        <v>0</v>
      </c>
      <c r="K484" s="215" t="s">
        <v>137</v>
      </c>
      <c r="L484" s="45"/>
      <c r="M484" s="220" t="s">
        <v>19</v>
      </c>
      <c r="N484" s="221" t="s">
        <v>43</v>
      </c>
      <c r="O484" s="85"/>
      <c r="P484" s="222">
        <f>O484*H484</f>
        <v>0</v>
      </c>
      <c r="Q484" s="222">
        <v>0.00060999999999999997</v>
      </c>
      <c r="R484" s="222">
        <f>Q484*H484</f>
        <v>0.47293299999999994</v>
      </c>
      <c r="S484" s="222">
        <v>0</v>
      </c>
      <c r="T484" s="223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4" t="s">
        <v>138</v>
      </c>
      <c r="AT484" s="224" t="s">
        <v>133</v>
      </c>
      <c r="AU484" s="224" t="s">
        <v>81</v>
      </c>
      <c r="AY484" s="18" t="s">
        <v>131</v>
      </c>
      <c r="BE484" s="225">
        <f>IF(N484="základní",J484,0)</f>
        <v>0</v>
      </c>
      <c r="BF484" s="225">
        <f>IF(N484="snížená",J484,0)</f>
        <v>0</v>
      </c>
      <c r="BG484" s="225">
        <f>IF(N484="zákl. přenesená",J484,0)</f>
        <v>0</v>
      </c>
      <c r="BH484" s="225">
        <f>IF(N484="sníž. přenesená",J484,0)</f>
        <v>0</v>
      </c>
      <c r="BI484" s="225">
        <f>IF(N484="nulová",J484,0)</f>
        <v>0</v>
      </c>
      <c r="BJ484" s="18" t="s">
        <v>79</v>
      </c>
      <c r="BK484" s="225">
        <f>ROUND(I484*H484,2)</f>
        <v>0</v>
      </c>
      <c r="BL484" s="18" t="s">
        <v>138</v>
      </c>
      <c r="BM484" s="224" t="s">
        <v>702</v>
      </c>
    </row>
    <row r="485" s="2" customFormat="1">
      <c r="A485" s="39"/>
      <c r="B485" s="40"/>
      <c r="C485" s="41"/>
      <c r="D485" s="226" t="s">
        <v>140</v>
      </c>
      <c r="E485" s="41"/>
      <c r="F485" s="227" t="s">
        <v>703</v>
      </c>
      <c r="G485" s="41"/>
      <c r="H485" s="41"/>
      <c r="I485" s="228"/>
      <c r="J485" s="41"/>
      <c r="K485" s="41"/>
      <c r="L485" s="45"/>
      <c r="M485" s="229"/>
      <c r="N485" s="230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140</v>
      </c>
      <c r="AU485" s="18" t="s">
        <v>81</v>
      </c>
    </row>
    <row r="486" s="2" customFormat="1">
      <c r="A486" s="39"/>
      <c r="B486" s="40"/>
      <c r="C486" s="41"/>
      <c r="D486" s="231" t="s">
        <v>142</v>
      </c>
      <c r="E486" s="41"/>
      <c r="F486" s="232" t="s">
        <v>704</v>
      </c>
      <c r="G486" s="41"/>
      <c r="H486" s="41"/>
      <c r="I486" s="228"/>
      <c r="J486" s="41"/>
      <c r="K486" s="41"/>
      <c r="L486" s="45"/>
      <c r="M486" s="229"/>
      <c r="N486" s="230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142</v>
      </c>
      <c r="AU486" s="18" t="s">
        <v>81</v>
      </c>
    </row>
    <row r="487" s="2" customFormat="1">
      <c r="A487" s="39"/>
      <c r="B487" s="40"/>
      <c r="C487" s="41"/>
      <c r="D487" s="226" t="s">
        <v>144</v>
      </c>
      <c r="E487" s="41"/>
      <c r="F487" s="233" t="s">
        <v>705</v>
      </c>
      <c r="G487" s="41"/>
      <c r="H487" s="41"/>
      <c r="I487" s="228"/>
      <c r="J487" s="41"/>
      <c r="K487" s="41"/>
      <c r="L487" s="45"/>
      <c r="M487" s="229"/>
      <c r="N487" s="230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144</v>
      </c>
      <c r="AU487" s="18" t="s">
        <v>81</v>
      </c>
    </row>
    <row r="488" s="13" customFormat="1">
      <c r="A488" s="13"/>
      <c r="B488" s="234"/>
      <c r="C488" s="235"/>
      <c r="D488" s="226" t="s">
        <v>146</v>
      </c>
      <c r="E488" s="236" t="s">
        <v>19</v>
      </c>
      <c r="F488" s="237" t="s">
        <v>706</v>
      </c>
      <c r="G488" s="235"/>
      <c r="H488" s="238">
        <v>83.299999999999997</v>
      </c>
      <c r="I488" s="239"/>
      <c r="J488" s="235"/>
      <c r="K488" s="235"/>
      <c r="L488" s="240"/>
      <c r="M488" s="241"/>
      <c r="N488" s="242"/>
      <c r="O488" s="242"/>
      <c r="P488" s="242"/>
      <c r="Q488" s="242"/>
      <c r="R488" s="242"/>
      <c r="S488" s="242"/>
      <c r="T488" s="24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4" t="s">
        <v>146</v>
      </c>
      <c r="AU488" s="244" t="s">
        <v>81</v>
      </c>
      <c r="AV488" s="13" t="s">
        <v>81</v>
      </c>
      <c r="AW488" s="13" t="s">
        <v>33</v>
      </c>
      <c r="AX488" s="13" t="s">
        <v>72</v>
      </c>
      <c r="AY488" s="244" t="s">
        <v>131</v>
      </c>
    </row>
    <row r="489" s="13" customFormat="1">
      <c r="A489" s="13"/>
      <c r="B489" s="234"/>
      <c r="C489" s="235"/>
      <c r="D489" s="226" t="s">
        <v>146</v>
      </c>
      <c r="E489" s="236" t="s">
        <v>19</v>
      </c>
      <c r="F489" s="237" t="s">
        <v>707</v>
      </c>
      <c r="G489" s="235"/>
      <c r="H489" s="238">
        <v>692</v>
      </c>
      <c r="I489" s="239"/>
      <c r="J489" s="235"/>
      <c r="K489" s="235"/>
      <c r="L489" s="240"/>
      <c r="M489" s="241"/>
      <c r="N489" s="242"/>
      <c r="O489" s="242"/>
      <c r="P489" s="242"/>
      <c r="Q489" s="242"/>
      <c r="R489" s="242"/>
      <c r="S489" s="242"/>
      <c r="T489" s="24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4" t="s">
        <v>146</v>
      </c>
      <c r="AU489" s="244" t="s">
        <v>81</v>
      </c>
      <c r="AV489" s="13" t="s">
        <v>81</v>
      </c>
      <c r="AW489" s="13" t="s">
        <v>33</v>
      </c>
      <c r="AX489" s="13" t="s">
        <v>72</v>
      </c>
      <c r="AY489" s="244" t="s">
        <v>131</v>
      </c>
    </row>
    <row r="490" s="14" customFormat="1">
      <c r="A490" s="14"/>
      <c r="B490" s="245"/>
      <c r="C490" s="246"/>
      <c r="D490" s="226" t="s">
        <v>146</v>
      </c>
      <c r="E490" s="247" t="s">
        <v>19</v>
      </c>
      <c r="F490" s="248" t="s">
        <v>156</v>
      </c>
      <c r="G490" s="246"/>
      <c r="H490" s="249">
        <v>775.29999999999995</v>
      </c>
      <c r="I490" s="250"/>
      <c r="J490" s="246"/>
      <c r="K490" s="246"/>
      <c r="L490" s="251"/>
      <c r="M490" s="252"/>
      <c r="N490" s="253"/>
      <c r="O490" s="253"/>
      <c r="P490" s="253"/>
      <c r="Q490" s="253"/>
      <c r="R490" s="253"/>
      <c r="S490" s="253"/>
      <c r="T490" s="25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5" t="s">
        <v>146</v>
      </c>
      <c r="AU490" s="255" t="s">
        <v>81</v>
      </c>
      <c r="AV490" s="14" t="s">
        <v>138</v>
      </c>
      <c r="AW490" s="14" t="s">
        <v>33</v>
      </c>
      <c r="AX490" s="14" t="s">
        <v>79</v>
      </c>
      <c r="AY490" s="255" t="s">
        <v>131</v>
      </c>
    </row>
    <row r="491" s="2" customFormat="1" ht="16.5" customHeight="1">
      <c r="A491" s="39"/>
      <c r="B491" s="40"/>
      <c r="C491" s="213" t="s">
        <v>708</v>
      </c>
      <c r="D491" s="213" t="s">
        <v>133</v>
      </c>
      <c r="E491" s="214" t="s">
        <v>709</v>
      </c>
      <c r="F491" s="215" t="s">
        <v>710</v>
      </c>
      <c r="G491" s="216" t="s">
        <v>195</v>
      </c>
      <c r="H491" s="217">
        <v>83.299999999999997</v>
      </c>
      <c r="I491" s="218"/>
      <c r="J491" s="219">
        <f>ROUND(I491*H491,2)</f>
        <v>0</v>
      </c>
      <c r="K491" s="215" t="s">
        <v>137</v>
      </c>
      <c r="L491" s="45"/>
      <c r="M491" s="220" t="s">
        <v>19</v>
      </c>
      <c r="N491" s="221" t="s">
        <v>43</v>
      </c>
      <c r="O491" s="85"/>
      <c r="P491" s="222">
        <f>O491*H491</f>
        <v>0</v>
      </c>
      <c r="Q491" s="222">
        <v>0</v>
      </c>
      <c r="R491" s="222">
        <f>Q491*H491</f>
        <v>0</v>
      </c>
      <c r="S491" s="222">
        <v>0</v>
      </c>
      <c r="T491" s="223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4" t="s">
        <v>138</v>
      </c>
      <c r="AT491" s="224" t="s">
        <v>133</v>
      </c>
      <c r="AU491" s="224" t="s">
        <v>81</v>
      </c>
      <c r="AY491" s="18" t="s">
        <v>131</v>
      </c>
      <c r="BE491" s="225">
        <f>IF(N491="základní",J491,0)</f>
        <v>0</v>
      </c>
      <c r="BF491" s="225">
        <f>IF(N491="snížená",J491,0)</f>
        <v>0</v>
      </c>
      <c r="BG491" s="225">
        <f>IF(N491="zákl. přenesená",J491,0)</f>
        <v>0</v>
      </c>
      <c r="BH491" s="225">
        <f>IF(N491="sníž. přenesená",J491,0)</f>
        <v>0</v>
      </c>
      <c r="BI491" s="225">
        <f>IF(N491="nulová",J491,0)</f>
        <v>0</v>
      </c>
      <c r="BJ491" s="18" t="s">
        <v>79</v>
      </c>
      <c r="BK491" s="225">
        <f>ROUND(I491*H491,2)</f>
        <v>0</v>
      </c>
      <c r="BL491" s="18" t="s">
        <v>138</v>
      </c>
      <c r="BM491" s="224" t="s">
        <v>711</v>
      </c>
    </row>
    <row r="492" s="2" customFormat="1">
      <c r="A492" s="39"/>
      <c r="B492" s="40"/>
      <c r="C492" s="41"/>
      <c r="D492" s="226" t="s">
        <v>140</v>
      </c>
      <c r="E492" s="41"/>
      <c r="F492" s="227" t="s">
        <v>712</v>
      </c>
      <c r="G492" s="41"/>
      <c r="H492" s="41"/>
      <c r="I492" s="228"/>
      <c r="J492" s="41"/>
      <c r="K492" s="41"/>
      <c r="L492" s="45"/>
      <c r="M492" s="229"/>
      <c r="N492" s="230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140</v>
      </c>
      <c r="AU492" s="18" t="s">
        <v>81</v>
      </c>
    </row>
    <row r="493" s="2" customFormat="1">
      <c r="A493" s="39"/>
      <c r="B493" s="40"/>
      <c r="C493" s="41"/>
      <c r="D493" s="231" t="s">
        <v>142</v>
      </c>
      <c r="E493" s="41"/>
      <c r="F493" s="232" t="s">
        <v>713</v>
      </c>
      <c r="G493" s="41"/>
      <c r="H493" s="41"/>
      <c r="I493" s="228"/>
      <c r="J493" s="41"/>
      <c r="K493" s="41"/>
      <c r="L493" s="45"/>
      <c r="M493" s="229"/>
      <c r="N493" s="230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142</v>
      </c>
      <c r="AU493" s="18" t="s">
        <v>81</v>
      </c>
    </row>
    <row r="494" s="2" customFormat="1">
      <c r="A494" s="39"/>
      <c r="B494" s="40"/>
      <c r="C494" s="41"/>
      <c r="D494" s="226" t="s">
        <v>144</v>
      </c>
      <c r="E494" s="41"/>
      <c r="F494" s="233" t="s">
        <v>714</v>
      </c>
      <c r="G494" s="41"/>
      <c r="H494" s="41"/>
      <c r="I494" s="228"/>
      <c r="J494" s="41"/>
      <c r="K494" s="41"/>
      <c r="L494" s="45"/>
      <c r="M494" s="229"/>
      <c r="N494" s="230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144</v>
      </c>
      <c r="AU494" s="18" t="s">
        <v>81</v>
      </c>
    </row>
    <row r="495" s="13" customFormat="1">
      <c r="A495" s="13"/>
      <c r="B495" s="234"/>
      <c r="C495" s="235"/>
      <c r="D495" s="226" t="s">
        <v>146</v>
      </c>
      <c r="E495" s="236" t="s">
        <v>19</v>
      </c>
      <c r="F495" s="237" t="s">
        <v>706</v>
      </c>
      <c r="G495" s="235"/>
      <c r="H495" s="238">
        <v>83.299999999999997</v>
      </c>
      <c r="I495" s="239"/>
      <c r="J495" s="235"/>
      <c r="K495" s="235"/>
      <c r="L495" s="240"/>
      <c r="M495" s="241"/>
      <c r="N495" s="242"/>
      <c r="O495" s="242"/>
      <c r="P495" s="242"/>
      <c r="Q495" s="242"/>
      <c r="R495" s="242"/>
      <c r="S495" s="242"/>
      <c r="T495" s="24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4" t="s">
        <v>146</v>
      </c>
      <c r="AU495" s="244" t="s">
        <v>81</v>
      </c>
      <c r="AV495" s="13" t="s">
        <v>81</v>
      </c>
      <c r="AW495" s="13" t="s">
        <v>33</v>
      </c>
      <c r="AX495" s="13" t="s">
        <v>79</v>
      </c>
      <c r="AY495" s="244" t="s">
        <v>131</v>
      </c>
    </row>
    <row r="496" s="2" customFormat="1" ht="16.5" customHeight="1">
      <c r="A496" s="39"/>
      <c r="B496" s="40"/>
      <c r="C496" s="213" t="s">
        <v>715</v>
      </c>
      <c r="D496" s="213" t="s">
        <v>133</v>
      </c>
      <c r="E496" s="214" t="s">
        <v>716</v>
      </c>
      <c r="F496" s="215" t="s">
        <v>717</v>
      </c>
      <c r="G496" s="216" t="s">
        <v>480</v>
      </c>
      <c r="H496" s="217">
        <v>8</v>
      </c>
      <c r="I496" s="218"/>
      <c r="J496" s="219">
        <f>ROUND(I496*H496,2)</f>
        <v>0</v>
      </c>
      <c r="K496" s="215" t="s">
        <v>137</v>
      </c>
      <c r="L496" s="45"/>
      <c r="M496" s="220" t="s">
        <v>19</v>
      </c>
      <c r="N496" s="221" t="s">
        <v>43</v>
      </c>
      <c r="O496" s="85"/>
      <c r="P496" s="222">
        <f>O496*H496</f>
        <v>0</v>
      </c>
      <c r="Q496" s="222">
        <v>0</v>
      </c>
      <c r="R496" s="222">
        <f>Q496*H496</f>
        <v>0</v>
      </c>
      <c r="S496" s="222">
        <v>0.082000000000000003</v>
      </c>
      <c r="T496" s="223">
        <f>S496*H496</f>
        <v>0.65600000000000003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4" t="s">
        <v>138</v>
      </c>
      <c r="AT496" s="224" t="s">
        <v>133</v>
      </c>
      <c r="AU496" s="224" t="s">
        <v>81</v>
      </c>
      <c r="AY496" s="18" t="s">
        <v>131</v>
      </c>
      <c r="BE496" s="225">
        <f>IF(N496="základní",J496,0)</f>
        <v>0</v>
      </c>
      <c r="BF496" s="225">
        <f>IF(N496="snížená",J496,0)</f>
        <v>0</v>
      </c>
      <c r="BG496" s="225">
        <f>IF(N496="zákl. přenesená",J496,0)</f>
        <v>0</v>
      </c>
      <c r="BH496" s="225">
        <f>IF(N496="sníž. přenesená",J496,0)</f>
        <v>0</v>
      </c>
      <c r="BI496" s="225">
        <f>IF(N496="nulová",J496,0)</f>
        <v>0</v>
      </c>
      <c r="BJ496" s="18" t="s">
        <v>79</v>
      </c>
      <c r="BK496" s="225">
        <f>ROUND(I496*H496,2)</f>
        <v>0</v>
      </c>
      <c r="BL496" s="18" t="s">
        <v>138</v>
      </c>
      <c r="BM496" s="224" t="s">
        <v>718</v>
      </c>
    </row>
    <row r="497" s="2" customFormat="1">
      <c r="A497" s="39"/>
      <c r="B497" s="40"/>
      <c r="C497" s="41"/>
      <c r="D497" s="226" t="s">
        <v>140</v>
      </c>
      <c r="E497" s="41"/>
      <c r="F497" s="227" t="s">
        <v>719</v>
      </c>
      <c r="G497" s="41"/>
      <c r="H497" s="41"/>
      <c r="I497" s="228"/>
      <c r="J497" s="41"/>
      <c r="K497" s="41"/>
      <c r="L497" s="45"/>
      <c r="M497" s="229"/>
      <c r="N497" s="230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140</v>
      </c>
      <c r="AU497" s="18" t="s">
        <v>81</v>
      </c>
    </row>
    <row r="498" s="2" customFormat="1">
      <c r="A498" s="39"/>
      <c r="B498" s="40"/>
      <c r="C498" s="41"/>
      <c r="D498" s="231" t="s">
        <v>142</v>
      </c>
      <c r="E498" s="41"/>
      <c r="F498" s="232" t="s">
        <v>720</v>
      </c>
      <c r="G498" s="41"/>
      <c r="H498" s="41"/>
      <c r="I498" s="228"/>
      <c r="J498" s="41"/>
      <c r="K498" s="41"/>
      <c r="L498" s="45"/>
      <c r="M498" s="229"/>
      <c r="N498" s="230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142</v>
      </c>
      <c r="AU498" s="18" t="s">
        <v>81</v>
      </c>
    </row>
    <row r="499" s="2" customFormat="1">
      <c r="A499" s="39"/>
      <c r="B499" s="40"/>
      <c r="C499" s="41"/>
      <c r="D499" s="226" t="s">
        <v>144</v>
      </c>
      <c r="E499" s="41"/>
      <c r="F499" s="233" t="s">
        <v>721</v>
      </c>
      <c r="G499" s="41"/>
      <c r="H499" s="41"/>
      <c r="I499" s="228"/>
      <c r="J499" s="41"/>
      <c r="K499" s="41"/>
      <c r="L499" s="45"/>
      <c r="M499" s="229"/>
      <c r="N499" s="230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144</v>
      </c>
      <c r="AU499" s="18" t="s">
        <v>81</v>
      </c>
    </row>
    <row r="500" s="13" customFormat="1">
      <c r="A500" s="13"/>
      <c r="B500" s="234"/>
      <c r="C500" s="235"/>
      <c r="D500" s="226" t="s">
        <v>146</v>
      </c>
      <c r="E500" s="236" t="s">
        <v>19</v>
      </c>
      <c r="F500" s="237" t="s">
        <v>192</v>
      </c>
      <c r="G500" s="235"/>
      <c r="H500" s="238">
        <v>8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146</v>
      </c>
      <c r="AU500" s="244" t="s">
        <v>81</v>
      </c>
      <c r="AV500" s="13" t="s">
        <v>81</v>
      </c>
      <c r="AW500" s="13" t="s">
        <v>33</v>
      </c>
      <c r="AX500" s="13" t="s">
        <v>79</v>
      </c>
      <c r="AY500" s="244" t="s">
        <v>131</v>
      </c>
    </row>
    <row r="501" s="2" customFormat="1" ht="16.5" customHeight="1">
      <c r="A501" s="39"/>
      <c r="B501" s="40"/>
      <c r="C501" s="213" t="s">
        <v>722</v>
      </c>
      <c r="D501" s="213" t="s">
        <v>133</v>
      </c>
      <c r="E501" s="214" t="s">
        <v>723</v>
      </c>
      <c r="F501" s="215" t="s">
        <v>724</v>
      </c>
      <c r="G501" s="216" t="s">
        <v>480</v>
      </c>
      <c r="H501" s="217">
        <v>23</v>
      </c>
      <c r="I501" s="218"/>
      <c r="J501" s="219">
        <f>ROUND(I501*H501,2)</f>
        <v>0</v>
      </c>
      <c r="K501" s="215" t="s">
        <v>137</v>
      </c>
      <c r="L501" s="45"/>
      <c r="M501" s="220" t="s">
        <v>19</v>
      </c>
      <c r="N501" s="221" t="s">
        <v>43</v>
      </c>
      <c r="O501" s="85"/>
      <c r="P501" s="222">
        <f>O501*H501</f>
        <v>0</v>
      </c>
      <c r="Q501" s="222">
        <v>0</v>
      </c>
      <c r="R501" s="222">
        <f>Q501*H501</f>
        <v>0</v>
      </c>
      <c r="S501" s="222">
        <v>0.0040000000000000001</v>
      </c>
      <c r="T501" s="223">
        <f>S501*H501</f>
        <v>0.091999999999999998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4" t="s">
        <v>138</v>
      </c>
      <c r="AT501" s="224" t="s">
        <v>133</v>
      </c>
      <c r="AU501" s="224" t="s">
        <v>81</v>
      </c>
      <c r="AY501" s="18" t="s">
        <v>131</v>
      </c>
      <c r="BE501" s="225">
        <f>IF(N501="základní",J501,0)</f>
        <v>0</v>
      </c>
      <c r="BF501" s="225">
        <f>IF(N501="snížená",J501,0)</f>
        <v>0</v>
      </c>
      <c r="BG501" s="225">
        <f>IF(N501="zákl. přenesená",J501,0)</f>
        <v>0</v>
      </c>
      <c r="BH501" s="225">
        <f>IF(N501="sníž. přenesená",J501,0)</f>
        <v>0</v>
      </c>
      <c r="BI501" s="225">
        <f>IF(N501="nulová",J501,0)</f>
        <v>0</v>
      </c>
      <c r="BJ501" s="18" t="s">
        <v>79</v>
      </c>
      <c r="BK501" s="225">
        <f>ROUND(I501*H501,2)</f>
        <v>0</v>
      </c>
      <c r="BL501" s="18" t="s">
        <v>138</v>
      </c>
      <c r="BM501" s="224" t="s">
        <v>725</v>
      </c>
    </row>
    <row r="502" s="2" customFormat="1">
      <c r="A502" s="39"/>
      <c r="B502" s="40"/>
      <c r="C502" s="41"/>
      <c r="D502" s="226" t="s">
        <v>140</v>
      </c>
      <c r="E502" s="41"/>
      <c r="F502" s="227" t="s">
        <v>726</v>
      </c>
      <c r="G502" s="41"/>
      <c r="H502" s="41"/>
      <c r="I502" s="228"/>
      <c r="J502" s="41"/>
      <c r="K502" s="41"/>
      <c r="L502" s="45"/>
      <c r="M502" s="229"/>
      <c r="N502" s="230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140</v>
      </c>
      <c r="AU502" s="18" t="s">
        <v>81</v>
      </c>
    </row>
    <row r="503" s="2" customFormat="1">
      <c r="A503" s="39"/>
      <c r="B503" s="40"/>
      <c r="C503" s="41"/>
      <c r="D503" s="231" t="s">
        <v>142</v>
      </c>
      <c r="E503" s="41"/>
      <c r="F503" s="232" t="s">
        <v>727</v>
      </c>
      <c r="G503" s="41"/>
      <c r="H503" s="41"/>
      <c r="I503" s="228"/>
      <c r="J503" s="41"/>
      <c r="K503" s="41"/>
      <c r="L503" s="45"/>
      <c r="M503" s="229"/>
      <c r="N503" s="230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142</v>
      </c>
      <c r="AU503" s="18" t="s">
        <v>81</v>
      </c>
    </row>
    <row r="504" s="2" customFormat="1">
      <c r="A504" s="39"/>
      <c r="B504" s="40"/>
      <c r="C504" s="41"/>
      <c r="D504" s="226" t="s">
        <v>144</v>
      </c>
      <c r="E504" s="41"/>
      <c r="F504" s="233" t="s">
        <v>728</v>
      </c>
      <c r="G504" s="41"/>
      <c r="H504" s="41"/>
      <c r="I504" s="228"/>
      <c r="J504" s="41"/>
      <c r="K504" s="41"/>
      <c r="L504" s="45"/>
      <c r="M504" s="229"/>
      <c r="N504" s="230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144</v>
      </c>
      <c r="AU504" s="18" t="s">
        <v>81</v>
      </c>
    </row>
    <row r="505" s="13" customFormat="1">
      <c r="A505" s="13"/>
      <c r="B505" s="234"/>
      <c r="C505" s="235"/>
      <c r="D505" s="226" t="s">
        <v>146</v>
      </c>
      <c r="E505" s="236" t="s">
        <v>19</v>
      </c>
      <c r="F505" s="237" t="s">
        <v>315</v>
      </c>
      <c r="G505" s="235"/>
      <c r="H505" s="238">
        <v>23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146</v>
      </c>
      <c r="AU505" s="244" t="s">
        <v>81</v>
      </c>
      <c r="AV505" s="13" t="s">
        <v>81</v>
      </c>
      <c r="AW505" s="13" t="s">
        <v>33</v>
      </c>
      <c r="AX505" s="13" t="s">
        <v>79</v>
      </c>
      <c r="AY505" s="244" t="s">
        <v>131</v>
      </c>
    </row>
    <row r="506" s="2" customFormat="1" ht="16.5" customHeight="1">
      <c r="A506" s="39"/>
      <c r="B506" s="40"/>
      <c r="C506" s="213" t="s">
        <v>729</v>
      </c>
      <c r="D506" s="213" t="s">
        <v>133</v>
      </c>
      <c r="E506" s="214" t="s">
        <v>730</v>
      </c>
      <c r="F506" s="215" t="s">
        <v>731</v>
      </c>
      <c r="G506" s="216" t="s">
        <v>136</v>
      </c>
      <c r="H506" s="217">
        <v>3.2000000000000002</v>
      </c>
      <c r="I506" s="218"/>
      <c r="J506" s="219">
        <f>ROUND(I506*H506,2)</f>
        <v>0</v>
      </c>
      <c r="K506" s="215" t="s">
        <v>137</v>
      </c>
      <c r="L506" s="45"/>
      <c r="M506" s="220" t="s">
        <v>19</v>
      </c>
      <c r="N506" s="221" t="s">
        <v>43</v>
      </c>
      <c r="O506" s="85"/>
      <c r="P506" s="222">
        <f>O506*H506</f>
        <v>0</v>
      </c>
      <c r="Q506" s="222">
        <v>0</v>
      </c>
      <c r="R506" s="222">
        <f>Q506*H506</f>
        <v>0</v>
      </c>
      <c r="S506" s="222">
        <v>0</v>
      </c>
      <c r="T506" s="223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4" t="s">
        <v>138</v>
      </c>
      <c r="AT506" s="224" t="s">
        <v>133</v>
      </c>
      <c r="AU506" s="224" t="s">
        <v>81</v>
      </c>
      <c r="AY506" s="18" t="s">
        <v>131</v>
      </c>
      <c r="BE506" s="225">
        <f>IF(N506="základní",J506,0)</f>
        <v>0</v>
      </c>
      <c r="BF506" s="225">
        <f>IF(N506="snížená",J506,0)</f>
        <v>0</v>
      </c>
      <c r="BG506" s="225">
        <f>IF(N506="zákl. přenesená",J506,0)</f>
        <v>0</v>
      </c>
      <c r="BH506" s="225">
        <f>IF(N506="sníž. přenesená",J506,0)</f>
        <v>0</v>
      </c>
      <c r="BI506" s="225">
        <f>IF(N506="nulová",J506,0)</f>
        <v>0</v>
      </c>
      <c r="BJ506" s="18" t="s">
        <v>79</v>
      </c>
      <c r="BK506" s="225">
        <f>ROUND(I506*H506,2)</f>
        <v>0</v>
      </c>
      <c r="BL506" s="18" t="s">
        <v>138</v>
      </c>
      <c r="BM506" s="224" t="s">
        <v>732</v>
      </c>
    </row>
    <row r="507" s="2" customFormat="1">
      <c r="A507" s="39"/>
      <c r="B507" s="40"/>
      <c r="C507" s="41"/>
      <c r="D507" s="226" t="s">
        <v>140</v>
      </c>
      <c r="E507" s="41"/>
      <c r="F507" s="227" t="s">
        <v>733</v>
      </c>
      <c r="G507" s="41"/>
      <c r="H507" s="41"/>
      <c r="I507" s="228"/>
      <c r="J507" s="41"/>
      <c r="K507" s="41"/>
      <c r="L507" s="45"/>
      <c r="M507" s="229"/>
      <c r="N507" s="230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140</v>
      </c>
      <c r="AU507" s="18" t="s">
        <v>81</v>
      </c>
    </row>
    <row r="508" s="2" customFormat="1">
      <c r="A508" s="39"/>
      <c r="B508" s="40"/>
      <c r="C508" s="41"/>
      <c r="D508" s="231" t="s">
        <v>142</v>
      </c>
      <c r="E508" s="41"/>
      <c r="F508" s="232" t="s">
        <v>734</v>
      </c>
      <c r="G508" s="41"/>
      <c r="H508" s="41"/>
      <c r="I508" s="228"/>
      <c r="J508" s="41"/>
      <c r="K508" s="41"/>
      <c r="L508" s="45"/>
      <c r="M508" s="229"/>
      <c r="N508" s="230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142</v>
      </c>
      <c r="AU508" s="18" t="s">
        <v>81</v>
      </c>
    </row>
    <row r="509" s="2" customFormat="1">
      <c r="A509" s="39"/>
      <c r="B509" s="40"/>
      <c r="C509" s="41"/>
      <c r="D509" s="226" t="s">
        <v>144</v>
      </c>
      <c r="E509" s="41"/>
      <c r="F509" s="233" t="s">
        <v>735</v>
      </c>
      <c r="G509" s="41"/>
      <c r="H509" s="41"/>
      <c r="I509" s="228"/>
      <c r="J509" s="41"/>
      <c r="K509" s="41"/>
      <c r="L509" s="45"/>
      <c r="M509" s="229"/>
      <c r="N509" s="230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144</v>
      </c>
      <c r="AU509" s="18" t="s">
        <v>81</v>
      </c>
    </row>
    <row r="510" s="13" customFormat="1">
      <c r="A510" s="13"/>
      <c r="B510" s="234"/>
      <c r="C510" s="235"/>
      <c r="D510" s="226" t="s">
        <v>146</v>
      </c>
      <c r="E510" s="236" t="s">
        <v>19</v>
      </c>
      <c r="F510" s="237" t="s">
        <v>736</v>
      </c>
      <c r="G510" s="235"/>
      <c r="H510" s="238">
        <v>3.2000000000000002</v>
      </c>
      <c r="I510" s="239"/>
      <c r="J510" s="235"/>
      <c r="K510" s="235"/>
      <c r="L510" s="240"/>
      <c r="M510" s="241"/>
      <c r="N510" s="242"/>
      <c r="O510" s="242"/>
      <c r="P510" s="242"/>
      <c r="Q510" s="242"/>
      <c r="R510" s="242"/>
      <c r="S510" s="242"/>
      <c r="T510" s="24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4" t="s">
        <v>146</v>
      </c>
      <c r="AU510" s="244" t="s">
        <v>81</v>
      </c>
      <c r="AV510" s="13" t="s">
        <v>81</v>
      </c>
      <c r="AW510" s="13" t="s">
        <v>33</v>
      </c>
      <c r="AX510" s="13" t="s">
        <v>79</v>
      </c>
      <c r="AY510" s="244" t="s">
        <v>131</v>
      </c>
    </row>
    <row r="511" s="2" customFormat="1" ht="16.5" customHeight="1">
      <c r="A511" s="39"/>
      <c r="B511" s="40"/>
      <c r="C511" s="213" t="s">
        <v>737</v>
      </c>
      <c r="D511" s="213" t="s">
        <v>133</v>
      </c>
      <c r="E511" s="214" t="s">
        <v>738</v>
      </c>
      <c r="F511" s="215" t="s">
        <v>739</v>
      </c>
      <c r="G511" s="216" t="s">
        <v>205</v>
      </c>
      <c r="H511" s="217">
        <v>21.5</v>
      </c>
      <c r="I511" s="218"/>
      <c r="J511" s="219">
        <f>ROUND(I511*H511,2)</f>
        <v>0</v>
      </c>
      <c r="K511" s="215" t="s">
        <v>137</v>
      </c>
      <c r="L511" s="45"/>
      <c r="M511" s="220" t="s">
        <v>19</v>
      </c>
      <c r="N511" s="221" t="s">
        <v>43</v>
      </c>
      <c r="O511" s="85"/>
      <c r="P511" s="222">
        <f>O511*H511</f>
        <v>0</v>
      </c>
      <c r="Q511" s="222">
        <v>0</v>
      </c>
      <c r="R511" s="222">
        <f>Q511*H511</f>
        <v>0</v>
      </c>
      <c r="S511" s="222">
        <v>2.2000000000000002</v>
      </c>
      <c r="T511" s="223">
        <f>S511*H511</f>
        <v>47.300000000000004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4" t="s">
        <v>138</v>
      </c>
      <c r="AT511" s="224" t="s">
        <v>133</v>
      </c>
      <c r="AU511" s="224" t="s">
        <v>81</v>
      </c>
      <c r="AY511" s="18" t="s">
        <v>131</v>
      </c>
      <c r="BE511" s="225">
        <f>IF(N511="základní",J511,0)</f>
        <v>0</v>
      </c>
      <c r="BF511" s="225">
        <f>IF(N511="snížená",J511,0)</f>
        <v>0</v>
      </c>
      <c r="BG511" s="225">
        <f>IF(N511="zákl. přenesená",J511,0)</f>
        <v>0</v>
      </c>
      <c r="BH511" s="225">
        <f>IF(N511="sníž. přenesená",J511,0)</f>
        <v>0</v>
      </c>
      <c r="BI511" s="225">
        <f>IF(N511="nulová",J511,0)</f>
        <v>0</v>
      </c>
      <c r="BJ511" s="18" t="s">
        <v>79</v>
      </c>
      <c r="BK511" s="225">
        <f>ROUND(I511*H511,2)</f>
        <v>0</v>
      </c>
      <c r="BL511" s="18" t="s">
        <v>138</v>
      </c>
      <c r="BM511" s="224" t="s">
        <v>740</v>
      </c>
    </row>
    <row r="512" s="2" customFormat="1">
      <c r="A512" s="39"/>
      <c r="B512" s="40"/>
      <c r="C512" s="41"/>
      <c r="D512" s="226" t="s">
        <v>140</v>
      </c>
      <c r="E512" s="41"/>
      <c r="F512" s="227" t="s">
        <v>741</v>
      </c>
      <c r="G512" s="41"/>
      <c r="H512" s="41"/>
      <c r="I512" s="228"/>
      <c r="J512" s="41"/>
      <c r="K512" s="41"/>
      <c r="L512" s="45"/>
      <c r="M512" s="229"/>
      <c r="N512" s="230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140</v>
      </c>
      <c r="AU512" s="18" t="s">
        <v>81</v>
      </c>
    </row>
    <row r="513" s="2" customFormat="1">
      <c r="A513" s="39"/>
      <c r="B513" s="40"/>
      <c r="C513" s="41"/>
      <c r="D513" s="231" t="s">
        <v>142</v>
      </c>
      <c r="E513" s="41"/>
      <c r="F513" s="232" t="s">
        <v>742</v>
      </c>
      <c r="G513" s="41"/>
      <c r="H513" s="41"/>
      <c r="I513" s="228"/>
      <c r="J513" s="41"/>
      <c r="K513" s="41"/>
      <c r="L513" s="45"/>
      <c r="M513" s="229"/>
      <c r="N513" s="230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142</v>
      </c>
      <c r="AU513" s="18" t="s">
        <v>81</v>
      </c>
    </row>
    <row r="514" s="2" customFormat="1">
      <c r="A514" s="39"/>
      <c r="B514" s="40"/>
      <c r="C514" s="41"/>
      <c r="D514" s="226" t="s">
        <v>144</v>
      </c>
      <c r="E514" s="41"/>
      <c r="F514" s="233" t="s">
        <v>743</v>
      </c>
      <c r="G514" s="41"/>
      <c r="H514" s="41"/>
      <c r="I514" s="228"/>
      <c r="J514" s="41"/>
      <c r="K514" s="41"/>
      <c r="L514" s="45"/>
      <c r="M514" s="229"/>
      <c r="N514" s="230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144</v>
      </c>
      <c r="AU514" s="18" t="s">
        <v>81</v>
      </c>
    </row>
    <row r="515" s="13" customFormat="1">
      <c r="A515" s="13"/>
      <c r="B515" s="234"/>
      <c r="C515" s="235"/>
      <c r="D515" s="226" t="s">
        <v>146</v>
      </c>
      <c r="E515" s="236" t="s">
        <v>19</v>
      </c>
      <c r="F515" s="237" t="s">
        <v>744</v>
      </c>
      <c r="G515" s="235"/>
      <c r="H515" s="238">
        <v>21.5</v>
      </c>
      <c r="I515" s="239"/>
      <c r="J515" s="235"/>
      <c r="K515" s="235"/>
      <c r="L515" s="240"/>
      <c r="M515" s="241"/>
      <c r="N515" s="242"/>
      <c r="O515" s="242"/>
      <c r="P515" s="242"/>
      <c r="Q515" s="242"/>
      <c r="R515" s="242"/>
      <c r="S515" s="242"/>
      <c r="T515" s="24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4" t="s">
        <v>146</v>
      </c>
      <c r="AU515" s="244" t="s">
        <v>81</v>
      </c>
      <c r="AV515" s="13" t="s">
        <v>81</v>
      </c>
      <c r="AW515" s="13" t="s">
        <v>33</v>
      </c>
      <c r="AX515" s="13" t="s">
        <v>79</v>
      </c>
      <c r="AY515" s="244" t="s">
        <v>131</v>
      </c>
    </row>
    <row r="516" s="12" customFormat="1" ht="22.8" customHeight="1">
      <c r="A516" s="12"/>
      <c r="B516" s="197"/>
      <c r="C516" s="198"/>
      <c r="D516" s="199" t="s">
        <v>71</v>
      </c>
      <c r="E516" s="211" t="s">
        <v>745</v>
      </c>
      <c r="F516" s="211" t="s">
        <v>746</v>
      </c>
      <c r="G516" s="198"/>
      <c r="H516" s="198"/>
      <c r="I516" s="201"/>
      <c r="J516" s="212">
        <f>BK516</f>
        <v>0</v>
      </c>
      <c r="K516" s="198"/>
      <c r="L516" s="203"/>
      <c r="M516" s="204"/>
      <c r="N516" s="205"/>
      <c r="O516" s="205"/>
      <c r="P516" s="206">
        <f>SUM(P517:P560)</f>
        <v>0</v>
      </c>
      <c r="Q516" s="205"/>
      <c r="R516" s="206">
        <f>SUM(R517:R560)</f>
        <v>0</v>
      </c>
      <c r="S516" s="205"/>
      <c r="T516" s="207">
        <f>SUM(T517:T560)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08" t="s">
        <v>79</v>
      </c>
      <c r="AT516" s="209" t="s">
        <v>71</v>
      </c>
      <c r="AU516" s="209" t="s">
        <v>79</v>
      </c>
      <c r="AY516" s="208" t="s">
        <v>131</v>
      </c>
      <c r="BK516" s="210">
        <f>SUM(BK517:BK560)</f>
        <v>0</v>
      </c>
    </row>
    <row r="517" s="2" customFormat="1" ht="24.15" customHeight="1">
      <c r="A517" s="39"/>
      <c r="B517" s="40"/>
      <c r="C517" s="213" t="s">
        <v>747</v>
      </c>
      <c r="D517" s="213" t="s">
        <v>133</v>
      </c>
      <c r="E517" s="214" t="s">
        <v>748</v>
      </c>
      <c r="F517" s="215" t="s">
        <v>749</v>
      </c>
      <c r="G517" s="216" t="s">
        <v>258</v>
      </c>
      <c r="H517" s="217">
        <v>283.88999999999999</v>
      </c>
      <c r="I517" s="218"/>
      <c r="J517" s="219">
        <f>ROUND(I517*H517,2)</f>
        <v>0</v>
      </c>
      <c r="K517" s="215" t="s">
        <v>137</v>
      </c>
      <c r="L517" s="45"/>
      <c r="M517" s="220" t="s">
        <v>19</v>
      </c>
      <c r="N517" s="221" t="s">
        <v>43</v>
      </c>
      <c r="O517" s="85"/>
      <c r="P517" s="222">
        <f>O517*H517</f>
        <v>0</v>
      </c>
      <c r="Q517" s="222">
        <v>0</v>
      </c>
      <c r="R517" s="222">
        <f>Q517*H517</f>
        <v>0</v>
      </c>
      <c r="S517" s="222">
        <v>0</v>
      </c>
      <c r="T517" s="223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24" t="s">
        <v>138</v>
      </c>
      <c r="AT517" s="224" t="s">
        <v>133</v>
      </c>
      <c r="AU517" s="224" t="s">
        <v>81</v>
      </c>
      <c r="AY517" s="18" t="s">
        <v>131</v>
      </c>
      <c r="BE517" s="225">
        <f>IF(N517="základní",J517,0)</f>
        <v>0</v>
      </c>
      <c r="BF517" s="225">
        <f>IF(N517="snížená",J517,0)</f>
        <v>0</v>
      </c>
      <c r="BG517" s="225">
        <f>IF(N517="zákl. přenesená",J517,0)</f>
        <v>0</v>
      </c>
      <c r="BH517" s="225">
        <f>IF(N517="sníž. přenesená",J517,0)</f>
        <v>0</v>
      </c>
      <c r="BI517" s="225">
        <f>IF(N517="nulová",J517,0)</f>
        <v>0</v>
      </c>
      <c r="BJ517" s="18" t="s">
        <v>79</v>
      </c>
      <c r="BK517" s="225">
        <f>ROUND(I517*H517,2)</f>
        <v>0</v>
      </c>
      <c r="BL517" s="18" t="s">
        <v>138</v>
      </c>
      <c r="BM517" s="224" t="s">
        <v>750</v>
      </c>
    </row>
    <row r="518" s="2" customFormat="1">
      <c r="A518" s="39"/>
      <c r="B518" s="40"/>
      <c r="C518" s="41"/>
      <c r="D518" s="226" t="s">
        <v>140</v>
      </c>
      <c r="E518" s="41"/>
      <c r="F518" s="227" t="s">
        <v>751</v>
      </c>
      <c r="G518" s="41"/>
      <c r="H518" s="41"/>
      <c r="I518" s="228"/>
      <c r="J518" s="41"/>
      <c r="K518" s="41"/>
      <c r="L518" s="45"/>
      <c r="M518" s="229"/>
      <c r="N518" s="230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140</v>
      </c>
      <c r="AU518" s="18" t="s">
        <v>81</v>
      </c>
    </row>
    <row r="519" s="2" customFormat="1">
      <c r="A519" s="39"/>
      <c r="B519" s="40"/>
      <c r="C519" s="41"/>
      <c r="D519" s="231" t="s">
        <v>142</v>
      </c>
      <c r="E519" s="41"/>
      <c r="F519" s="232" t="s">
        <v>752</v>
      </c>
      <c r="G519" s="41"/>
      <c r="H519" s="41"/>
      <c r="I519" s="228"/>
      <c r="J519" s="41"/>
      <c r="K519" s="41"/>
      <c r="L519" s="45"/>
      <c r="M519" s="229"/>
      <c r="N519" s="230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142</v>
      </c>
      <c r="AU519" s="18" t="s">
        <v>81</v>
      </c>
    </row>
    <row r="520" s="2" customFormat="1">
      <c r="A520" s="39"/>
      <c r="B520" s="40"/>
      <c r="C520" s="41"/>
      <c r="D520" s="226" t="s">
        <v>144</v>
      </c>
      <c r="E520" s="41"/>
      <c r="F520" s="233" t="s">
        <v>753</v>
      </c>
      <c r="G520" s="41"/>
      <c r="H520" s="41"/>
      <c r="I520" s="228"/>
      <c r="J520" s="41"/>
      <c r="K520" s="41"/>
      <c r="L520" s="45"/>
      <c r="M520" s="229"/>
      <c r="N520" s="230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144</v>
      </c>
      <c r="AU520" s="18" t="s">
        <v>81</v>
      </c>
    </row>
    <row r="521" s="13" customFormat="1">
      <c r="A521" s="13"/>
      <c r="B521" s="234"/>
      <c r="C521" s="235"/>
      <c r="D521" s="226" t="s">
        <v>146</v>
      </c>
      <c r="E521" s="236" t="s">
        <v>19</v>
      </c>
      <c r="F521" s="237" t="s">
        <v>754</v>
      </c>
      <c r="G521" s="235"/>
      <c r="H521" s="238">
        <v>283.88999999999999</v>
      </c>
      <c r="I521" s="239"/>
      <c r="J521" s="235"/>
      <c r="K521" s="235"/>
      <c r="L521" s="240"/>
      <c r="M521" s="241"/>
      <c r="N521" s="242"/>
      <c r="O521" s="242"/>
      <c r="P521" s="242"/>
      <c r="Q521" s="242"/>
      <c r="R521" s="242"/>
      <c r="S521" s="242"/>
      <c r="T521" s="24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4" t="s">
        <v>146</v>
      </c>
      <c r="AU521" s="244" t="s">
        <v>81</v>
      </c>
      <c r="AV521" s="13" t="s">
        <v>81</v>
      </c>
      <c r="AW521" s="13" t="s">
        <v>33</v>
      </c>
      <c r="AX521" s="13" t="s">
        <v>79</v>
      </c>
      <c r="AY521" s="244" t="s">
        <v>131</v>
      </c>
    </row>
    <row r="522" s="2" customFormat="1" ht="24.15" customHeight="1">
      <c r="A522" s="39"/>
      <c r="B522" s="40"/>
      <c r="C522" s="213" t="s">
        <v>755</v>
      </c>
      <c r="D522" s="213" t="s">
        <v>133</v>
      </c>
      <c r="E522" s="214" t="s">
        <v>756</v>
      </c>
      <c r="F522" s="215" t="s">
        <v>260</v>
      </c>
      <c r="G522" s="216" t="s">
        <v>258</v>
      </c>
      <c r="H522" s="217">
        <v>3382.5799999999999</v>
      </c>
      <c r="I522" s="218"/>
      <c r="J522" s="219">
        <f>ROUND(I522*H522,2)</f>
        <v>0</v>
      </c>
      <c r="K522" s="215" t="s">
        <v>137</v>
      </c>
      <c r="L522" s="45"/>
      <c r="M522" s="220" t="s">
        <v>19</v>
      </c>
      <c r="N522" s="221" t="s">
        <v>43</v>
      </c>
      <c r="O522" s="85"/>
      <c r="P522" s="222">
        <f>O522*H522</f>
        <v>0</v>
      </c>
      <c r="Q522" s="222">
        <v>0</v>
      </c>
      <c r="R522" s="222">
        <f>Q522*H522</f>
        <v>0</v>
      </c>
      <c r="S522" s="222">
        <v>0</v>
      </c>
      <c r="T522" s="223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4" t="s">
        <v>138</v>
      </c>
      <c r="AT522" s="224" t="s">
        <v>133</v>
      </c>
      <c r="AU522" s="224" t="s">
        <v>81</v>
      </c>
      <c r="AY522" s="18" t="s">
        <v>131</v>
      </c>
      <c r="BE522" s="225">
        <f>IF(N522="základní",J522,0)</f>
        <v>0</v>
      </c>
      <c r="BF522" s="225">
        <f>IF(N522="snížená",J522,0)</f>
        <v>0</v>
      </c>
      <c r="BG522" s="225">
        <f>IF(N522="zákl. přenesená",J522,0)</f>
        <v>0</v>
      </c>
      <c r="BH522" s="225">
        <f>IF(N522="sníž. přenesená",J522,0)</f>
        <v>0</v>
      </c>
      <c r="BI522" s="225">
        <f>IF(N522="nulová",J522,0)</f>
        <v>0</v>
      </c>
      <c r="BJ522" s="18" t="s">
        <v>79</v>
      </c>
      <c r="BK522" s="225">
        <f>ROUND(I522*H522,2)</f>
        <v>0</v>
      </c>
      <c r="BL522" s="18" t="s">
        <v>138</v>
      </c>
      <c r="BM522" s="224" t="s">
        <v>757</v>
      </c>
    </row>
    <row r="523" s="2" customFormat="1">
      <c r="A523" s="39"/>
      <c r="B523" s="40"/>
      <c r="C523" s="41"/>
      <c r="D523" s="226" t="s">
        <v>140</v>
      </c>
      <c r="E523" s="41"/>
      <c r="F523" s="227" t="s">
        <v>260</v>
      </c>
      <c r="G523" s="41"/>
      <c r="H523" s="41"/>
      <c r="I523" s="228"/>
      <c r="J523" s="41"/>
      <c r="K523" s="41"/>
      <c r="L523" s="45"/>
      <c r="M523" s="229"/>
      <c r="N523" s="230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140</v>
      </c>
      <c r="AU523" s="18" t="s">
        <v>81</v>
      </c>
    </row>
    <row r="524" s="2" customFormat="1">
      <c r="A524" s="39"/>
      <c r="B524" s="40"/>
      <c r="C524" s="41"/>
      <c r="D524" s="231" t="s">
        <v>142</v>
      </c>
      <c r="E524" s="41"/>
      <c r="F524" s="232" t="s">
        <v>758</v>
      </c>
      <c r="G524" s="41"/>
      <c r="H524" s="41"/>
      <c r="I524" s="228"/>
      <c r="J524" s="41"/>
      <c r="K524" s="41"/>
      <c r="L524" s="45"/>
      <c r="M524" s="229"/>
      <c r="N524" s="230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142</v>
      </c>
      <c r="AU524" s="18" t="s">
        <v>81</v>
      </c>
    </row>
    <row r="525" s="2" customFormat="1">
      <c r="A525" s="39"/>
      <c r="B525" s="40"/>
      <c r="C525" s="41"/>
      <c r="D525" s="226" t="s">
        <v>144</v>
      </c>
      <c r="E525" s="41"/>
      <c r="F525" s="233" t="s">
        <v>753</v>
      </c>
      <c r="G525" s="41"/>
      <c r="H525" s="41"/>
      <c r="I525" s="228"/>
      <c r="J525" s="41"/>
      <c r="K525" s="41"/>
      <c r="L525" s="45"/>
      <c r="M525" s="229"/>
      <c r="N525" s="230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144</v>
      </c>
      <c r="AU525" s="18" t="s">
        <v>81</v>
      </c>
    </row>
    <row r="526" s="13" customFormat="1">
      <c r="A526" s="13"/>
      <c r="B526" s="234"/>
      <c r="C526" s="235"/>
      <c r="D526" s="226" t="s">
        <v>146</v>
      </c>
      <c r="E526" s="236" t="s">
        <v>19</v>
      </c>
      <c r="F526" s="237" t="s">
        <v>759</v>
      </c>
      <c r="G526" s="235"/>
      <c r="H526" s="238">
        <v>3382.5799999999999</v>
      </c>
      <c r="I526" s="239"/>
      <c r="J526" s="235"/>
      <c r="K526" s="235"/>
      <c r="L526" s="240"/>
      <c r="M526" s="241"/>
      <c r="N526" s="242"/>
      <c r="O526" s="242"/>
      <c r="P526" s="242"/>
      <c r="Q526" s="242"/>
      <c r="R526" s="242"/>
      <c r="S526" s="242"/>
      <c r="T526" s="24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4" t="s">
        <v>146</v>
      </c>
      <c r="AU526" s="244" t="s">
        <v>81</v>
      </c>
      <c r="AV526" s="13" t="s">
        <v>81</v>
      </c>
      <c r="AW526" s="13" t="s">
        <v>33</v>
      </c>
      <c r="AX526" s="13" t="s">
        <v>79</v>
      </c>
      <c r="AY526" s="244" t="s">
        <v>131</v>
      </c>
    </row>
    <row r="527" s="2" customFormat="1" ht="24.15" customHeight="1">
      <c r="A527" s="39"/>
      <c r="B527" s="40"/>
      <c r="C527" s="213" t="s">
        <v>760</v>
      </c>
      <c r="D527" s="213" t="s">
        <v>133</v>
      </c>
      <c r="E527" s="214" t="s">
        <v>761</v>
      </c>
      <c r="F527" s="215" t="s">
        <v>762</v>
      </c>
      <c r="G527" s="216" t="s">
        <v>258</v>
      </c>
      <c r="H527" s="217">
        <v>1768.4400000000001</v>
      </c>
      <c r="I527" s="218"/>
      <c r="J527" s="219">
        <f>ROUND(I527*H527,2)</f>
        <v>0</v>
      </c>
      <c r="K527" s="215" t="s">
        <v>137</v>
      </c>
      <c r="L527" s="45"/>
      <c r="M527" s="220" t="s">
        <v>19</v>
      </c>
      <c r="N527" s="221" t="s">
        <v>43</v>
      </c>
      <c r="O527" s="85"/>
      <c r="P527" s="222">
        <f>O527*H527</f>
        <v>0</v>
      </c>
      <c r="Q527" s="222">
        <v>0</v>
      </c>
      <c r="R527" s="222">
        <f>Q527*H527</f>
        <v>0</v>
      </c>
      <c r="S527" s="222">
        <v>0</v>
      </c>
      <c r="T527" s="223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4" t="s">
        <v>138</v>
      </c>
      <c r="AT527" s="224" t="s">
        <v>133</v>
      </c>
      <c r="AU527" s="224" t="s">
        <v>81</v>
      </c>
      <c r="AY527" s="18" t="s">
        <v>131</v>
      </c>
      <c r="BE527" s="225">
        <f>IF(N527="základní",J527,0)</f>
        <v>0</v>
      </c>
      <c r="BF527" s="225">
        <f>IF(N527="snížená",J527,0)</f>
        <v>0</v>
      </c>
      <c r="BG527" s="225">
        <f>IF(N527="zákl. přenesená",J527,0)</f>
        <v>0</v>
      </c>
      <c r="BH527" s="225">
        <f>IF(N527="sníž. přenesená",J527,0)</f>
        <v>0</v>
      </c>
      <c r="BI527" s="225">
        <f>IF(N527="nulová",J527,0)</f>
        <v>0</v>
      </c>
      <c r="BJ527" s="18" t="s">
        <v>79</v>
      </c>
      <c r="BK527" s="225">
        <f>ROUND(I527*H527,2)</f>
        <v>0</v>
      </c>
      <c r="BL527" s="18" t="s">
        <v>138</v>
      </c>
      <c r="BM527" s="224" t="s">
        <v>763</v>
      </c>
    </row>
    <row r="528" s="2" customFormat="1">
      <c r="A528" s="39"/>
      <c r="B528" s="40"/>
      <c r="C528" s="41"/>
      <c r="D528" s="226" t="s">
        <v>140</v>
      </c>
      <c r="E528" s="41"/>
      <c r="F528" s="227" t="s">
        <v>762</v>
      </c>
      <c r="G528" s="41"/>
      <c r="H528" s="41"/>
      <c r="I528" s="228"/>
      <c r="J528" s="41"/>
      <c r="K528" s="41"/>
      <c r="L528" s="45"/>
      <c r="M528" s="229"/>
      <c r="N528" s="230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140</v>
      </c>
      <c r="AU528" s="18" t="s">
        <v>81</v>
      </c>
    </row>
    <row r="529" s="2" customFormat="1">
      <c r="A529" s="39"/>
      <c r="B529" s="40"/>
      <c r="C529" s="41"/>
      <c r="D529" s="231" t="s">
        <v>142</v>
      </c>
      <c r="E529" s="41"/>
      <c r="F529" s="232" t="s">
        <v>764</v>
      </c>
      <c r="G529" s="41"/>
      <c r="H529" s="41"/>
      <c r="I529" s="228"/>
      <c r="J529" s="41"/>
      <c r="K529" s="41"/>
      <c r="L529" s="45"/>
      <c r="M529" s="229"/>
      <c r="N529" s="230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142</v>
      </c>
      <c r="AU529" s="18" t="s">
        <v>81</v>
      </c>
    </row>
    <row r="530" s="2" customFormat="1">
      <c r="A530" s="39"/>
      <c r="B530" s="40"/>
      <c r="C530" s="41"/>
      <c r="D530" s="226" t="s">
        <v>144</v>
      </c>
      <c r="E530" s="41"/>
      <c r="F530" s="233" t="s">
        <v>753</v>
      </c>
      <c r="G530" s="41"/>
      <c r="H530" s="41"/>
      <c r="I530" s="228"/>
      <c r="J530" s="41"/>
      <c r="K530" s="41"/>
      <c r="L530" s="45"/>
      <c r="M530" s="229"/>
      <c r="N530" s="230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144</v>
      </c>
      <c r="AU530" s="18" t="s">
        <v>81</v>
      </c>
    </row>
    <row r="531" s="13" customFormat="1">
      <c r="A531" s="13"/>
      <c r="B531" s="234"/>
      <c r="C531" s="235"/>
      <c r="D531" s="226" t="s">
        <v>146</v>
      </c>
      <c r="E531" s="236" t="s">
        <v>19</v>
      </c>
      <c r="F531" s="237" t="s">
        <v>765</v>
      </c>
      <c r="G531" s="235"/>
      <c r="H531" s="238">
        <v>1768.4400000000001</v>
      </c>
      <c r="I531" s="239"/>
      <c r="J531" s="235"/>
      <c r="K531" s="235"/>
      <c r="L531" s="240"/>
      <c r="M531" s="241"/>
      <c r="N531" s="242"/>
      <c r="O531" s="242"/>
      <c r="P531" s="242"/>
      <c r="Q531" s="242"/>
      <c r="R531" s="242"/>
      <c r="S531" s="242"/>
      <c r="T531" s="24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4" t="s">
        <v>146</v>
      </c>
      <c r="AU531" s="244" t="s">
        <v>81</v>
      </c>
      <c r="AV531" s="13" t="s">
        <v>81</v>
      </c>
      <c r="AW531" s="13" t="s">
        <v>33</v>
      </c>
      <c r="AX531" s="13" t="s">
        <v>79</v>
      </c>
      <c r="AY531" s="244" t="s">
        <v>131</v>
      </c>
    </row>
    <row r="532" s="2" customFormat="1" ht="16.5" customHeight="1">
      <c r="A532" s="39"/>
      <c r="B532" s="40"/>
      <c r="C532" s="213" t="s">
        <v>766</v>
      </c>
      <c r="D532" s="213" t="s">
        <v>133</v>
      </c>
      <c r="E532" s="214" t="s">
        <v>767</v>
      </c>
      <c r="F532" s="215" t="s">
        <v>768</v>
      </c>
      <c r="G532" s="216" t="s">
        <v>258</v>
      </c>
      <c r="H532" s="217">
        <v>5437.1899999999996</v>
      </c>
      <c r="I532" s="218"/>
      <c r="J532" s="219">
        <f>ROUND(I532*H532,2)</f>
        <v>0</v>
      </c>
      <c r="K532" s="215" t="s">
        <v>137</v>
      </c>
      <c r="L532" s="45"/>
      <c r="M532" s="220" t="s">
        <v>19</v>
      </c>
      <c r="N532" s="221" t="s">
        <v>43</v>
      </c>
      <c r="O532" s="85"/>
      <c r="P532" s="222">
        <f>O532*H532</f>
        <v>0</v>
      </c>
      <c r="Q532" s="222">
        <v>0</v>
      </c>
      <c r="R532" s="222">
        <f>Q532*H532</f>
        <v>0</v>
      </c>
      <c r="S532" s="222">
        <v>0</v>
      </c>
      <c r="T532" s="223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4" t="s">
        <v>138</v>
      </c>
      <c r="AT532" s="224" t="s">
        <v>133</v>
      </c>
      <c r="AU532" s="224" t="s">
        <v>81</v>
      </c>
      <c r="AY532" s="18" t="s">
        <v>131</v>
      </c>
      <c r="BE532" s="225">
        <f>IF(N532="základní",J532,0)</f>
        <v>0</v>
      </c>
      <c r="BF532" s="225">
        <f>IF(N532="snížená",J532,0)</f>
        <v>0</v>
      </c>
      <c r="BG532" s="225">
        <f>IF(N532="zákl. přenesená",J532,0)</f>
        <v>0</v>
      </c>
      <c r="BH532" s="225">
        <f>IF(N532="sníž. přenesená",J532,0)</f>
        <v>0</v>
      </c>
      <c r="BI532" s="225">
        <f>IF(N532="nulová",J532,0)</f>
        <v>0</v>
      </c>
      <c r="BJ532" s="18" t="s">
        <v>79</v>
      </c>
      <c r="BK532" s="225">
        <f>ROUND(I532*H532,2)</f>
        <v>0</v>
      </c>
      <c r="BL532" s="18" t="s">
        <v>138</v>
      </c>
      <c r="BM532" s="224" t="s">
        <v>769</v>
      </c>
    </row>
    <row r="533" s="2" customFormat="1">
      <c r="A533" s="39"/>
      <c r="B533" s="40"/>
      <c r="C533" s="41"/>
      <c r="D533" s="226" t="s">
        <v>140</v>
      </c>
      <c r="E533" s="41"/>
      <c r="F533" s="227" t="s">
        <v>770</v>
      </c>
      <c r="G533" s="41"/>
      <c r="H533" s="41"/>
      <c r="I533" s="228"/>
      <c r="J533" s="41"/>
      <c r="K533" s="41"/>
      <c r="L533" s="45"/>
      <c r="M533" s="229"/>
      <c r="N533" s="230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140</v>
      </c>
      <c r="AU533" s="18" t="s">
        <v>81</v>
      </c>
    </row>
    <row r="534" s="2" customFormat="1">
      <c r="A534" s="39"/>
      <c r="B534" s="40"/>
      <c r="C534" s="41"/>
      <c r="D534" s="231" t="s">
        <v>142</v>
      </c>
      <c r="E534" s="41"/>
      <c r="F534" s="232" t="s">
        <v>771</v>
      </c>
      <c r="G534" s="41"/>
      <c r="H534" s="41"/>
      <c r="I534" s="228"/>
      <c r="J534" s="41"/>
      <c r="K534" s="41"/>
      <c r="L534" s="45"/>
      <c r="M534" s="229"/>
      <c r="N534" s="230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142</v>
      </c>
      <c r="AU534" s="18" t="s">
        <v>81</v>
      </c>
    </row>
    <row r="535" s="2" customFormat="1">
      <c r="A535" s="39"/>
      <c r="B535" s="40"/>
      <c r="C535" s="41"/>
      <c r="D535" s="226" t="s">
        <v>144</v>
      </c>
      <c r="E535" s="41"/>
      <c r="F535" s="233" t="s">
        <v>772</v>
      </c>
      <c r="G535" s="41"/>
      <c r="H535" s="41"/>
      <c r="I535" s="228"/>
      <c r="J535" s="41"/>
      <c r="K535" s="41"/>
      <c r="L535" s="45"/>
      <c r="M535" s="229"/>
      <c r="N535" s="230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144</v>
      </c>
      <c r="AU535" s="18" t="s">
        <v>81</v>
      </c>
    </row>
    <row r="536" s="13" customFormat="1">
      <c r="A536" s="13"/>
      <c r="B536" s="234"/>
      <c r="C536" s="235"/>
      <c r="D536" s="226" t="s">
        <v>146</v>
      </c>
      <c r="E536" s="236" t="s">
        <v>19</v>
      </c>
      <c r="F536" s="237" t="s">
        <v>773</v>
      </c>
      <c r="G536" s="235"/>
      <c r="H536" s="238">
        <v>2.2799999999999998</v>
      </c>
      <c r="I536" s="239"/>
      <c r="J536" s="235"/>
      <c r="K536" s="235"/>
      <c r="L536" s="240"/>
      <c r="M536" s="241"/>
      <c r="N536" s="242"/>
      <c r="O536" s="242"/>
      <c r="P536" s="242"/>
      <c r="Q536" s="242"/>
      <c r="R536" s="242"/>
      <c r="S536" s="242"/>
      <c r="T536" s="24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4" t="s">
        <v>146</v>
      </c>
      <c r="AU536" s="244" t="s">
        <v>81</v>
      </c>
      <c r="AV536" s="13" t="s">
        <v>81</v>
      </c>
      <c r="AW536" s="13" t="s">
        <v>33</v>
      </c>
      <c r="AX536" s="13" t="s">
        <v>72</v>
      </c>
      <c r="AY536" s="244" t="s">
        <v>131</v>
      </c>
    </row>
    <row r="537" s="15" customFormat="1">
      <c r="A537" s="15"/>
      <c r="B537" s="256"/>
      <c r="C537" s="257"/>
      <c r="D537" s="226" t="s">
        <v>146</v>
      </c>
      <c r="E537" s="258" t="s">
        <v>19</v>
      </c>
      <c r="F537" s="259" t="s">
        <v>239</v>
      </c>
      <c r="G537" s="257"/>
      <c r="H537" s="258" t="s">
        <v>19</v>
      </c>
      <c r="I537" s="260"/>
      <c r="J537" s="257"/>
      <c r="K537" s="257"/>
      <c r="L537" s="261"/>
      <c r="M537" s="262"/>
      <c r="N537" s="263"/>
      <c r="O537" s="263"/>
      <c r="P537" s="263"/>
      <c r="Q537" s="263"/>
      <c r="R537" s="263"/>
      <c r="S537" s="263"/>
      <c r="T537" s="264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5" t="s">
        <v>146</v>
      </c>
      <c r="AU537" s="265" t="s">
        <v>81</v>
      </c>
      <c r="AV537" s="15" t="s">
        <v>79</v>
      </c>
      <c r="AW537" s="15" t="s">
        <v>33</v>
      </c>
      <c r="AX537" s="15" t="s">
        <v>72</v>
      </c>
      <c r="AY537" s="265" t="s">
        <v>131</v>
      </c>
    </row>
    <row r="538" s="15" customFormat="1">
      <c r="A538" s="15"/>
      <c r="B538" s="256"/>
      <c r="C538" s="257"/>
      <c r="D538" s="226" t="s">
        <v>146</v>
      </c>
      <c r="E538" s="258" t="s">
        <v>19</v>
      </c>
      <c r="F538" s="259" t="s">
        <v>774</v>
      </c>
      <c r="G538" s="257"/>
      <c r="H538" s="258" t="s">
        <v>19</v>
      </c>
      <c r="I538" s="260"/>
      <c r="J538" s="257"/>
      <c r="K538" s="257"/>
      <c r="L538" s="261"/>
      <c r="M538" s="262"/>
      <c r="N538" s="263"/>
      <c r="O538" s="263"/>
      <c r="P538" s="263"/>
      <c r="Q538" s="263"/>
      <c r="R538" s="263"/>
      <c r="S538" s="263"/>
      <c r="T538" s="264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5" t="s">
        <v>146</v>
      </c>
      <c r="AU538" s="265" t="s">
        <v>81</v>
      </c>
      <c r="AV538" s="15" t="s">
        <v>79</v>
      </c>
      <c r="AW538" s="15" t="s">
        <v>33</v>
      </c>
      <c r="AX538" s="15" t="s">
        <v>72</v>
      </c>
      <c r="AY538" s="265" t="s">
        <v>131</v>
      </c>
    </row>
    <row r="539" s="13" customFormat="1">
      <c r="A539" s="13"/>
      <c r="B539" s="234"/>
      <c r="C539" s="235"/>
      <c r="D539" s="226" t="s">
        <v>146</v>
      </c>
      <c r="E539" s="236" t="s">
        <v>19</v>
      </c>
      <c r="F539" s="237" t="s">
        <v>775</v>
      </c>
      <c r="G539" s="235"/>
      <c r="H539" s="238">
        <v>2.1120000000000001</v>
      </c>
      <c r="I539" s="239"/>
      <c r="J539" s="235"/>
      <c r="K539" s="235"/>
      <c r="L539" s="240"/>
      <c r="M539" s="241"/>
      <c r="N539" s="242"/>
      <c r="O539" s="242"/>
      <c r="P539" s="242"/>
      <c r="Q539" s="242"/>
      <c r="R539" s="242"/>
      <c r="S539" s="242"/>
      <c r="T539" s="24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4" t="s">
        <v>146</v>
      </c>
      <c r="AU539" s="244" t="s">
        <v>81</v>
      </c>
      <c r="AV539" s="13" t="s">
        <v>81</v>
      </c>
      <c r="AW539" s="13" t="s">
        <v>33</v>
      </c>
      <c r="AX539" s="13" t="s">
        <v>72</v>
      </c>
      <c r="AY539" s="244" t="s">
        <v>131</v>
      </c>
    </row>
    <row r="540" s="13" customFormat="1">
      <c r="A540" s="13"/>
      <c r="B540" s="234"/>
      <c r="C540" s="235"/>
      <c r="D540" s="226" t="s">
        <v>146</v>
      </c>
      <c r="E540" s="236" t="s">
        <v>19</v>
      </c>
      <c r="F540" s="237" t="s">
        <v>776</v>
      </c>
      <c r="G540" s="235"/>
      <c r="H540" s="238">
        <v>1.0560000000000001</v>
      </c>
      <c r="I540" s="239"/>
      <c r="J540" s="235"/>
      <c r="K540" s="235"/>
      <c r="L540" s="240"/>
      <c r="M540" s="241"/>
      <c r="N540" s="242"/>
      <c r="O540" s="242"/>
      <c r="P540" s="242"/>
      <c r="Q540" s="242"/>
      <c r="R540" s="242"/>
      <c r="S540" s="242"/>
      <c r="T540" s="24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4" t="s">
        <v>146</v>
      </c>
      <c r="AU540" s="244" t="s">
        <v>81</v>
      </c>
      <c r="AV540" s="13" t="s">
        <v>81</v>
      </c>
      <c r="AW540" s="13" t="s">
        <v>33</v>
      </c>
      <c r="AX540" s="13" t="s">
        <v>72</v>
      </c>
      <c r="AY540" s="244" t="s">
        <v>131</v>
      </c>
    </row>
    <row r="541" s="13" customFormat="1">
      <c r="A541" s="13"/>
      <c r="B541" s="234"/>
      <c r="C541" s="235"/>
      <c r="D541" s="226" t="s">
        <v>146</v>
      </c>
      <c r="E541" s="236" t="s">
        <v>19</v>
      </c>
      <c r="F541" s="237" t="s">
        <v>777</v>
      </c>
      <c r="G541" s="235"/>
      <c r="H541" s="238">
        <v>9.4600000000000009</v>
      </c>
      <c r="I541" s="239"/>
      <c r="J541" s="235"/>
      <c r="K541" s="235"/>
      <c r="L541" s="240"/>
      <c r="M541" s="241"/>
      <c r="N541" s="242"/>
      <c r="O541" s="242"/>
      <c r="P541" s="242"/>
      <c r="Q541" s="242"/>
      <c r="R541" s="242"/>
      <c r="S541" s="242"/>
      <c r="T541" s="24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4" t="s">
        <v>146</v>
      </c>
      <c r="AU541" s="244" t="s">
        <v>81</v>
      </c>
      <c r="AV541" s="13" t="s">
        <v>81</v>
      </c>
      <c r="AW541" s="13" t="s">
        <v>33</v>
      </c>
      <c r="AX541" s="13" t="s">
        <v>72</v>
      </c>
      <c r="AY541" s="244" t="s">
        <v>131</v>
      </c>
    </row>
    <row r="542" s="13" customFormat="1">
      <c r="A542" s="13"/>
      <c r="B542" s="234"/>
      <c r="C542" s="235"/>
      <c r="D542" s="226" t="s">
        <v>146</v>
      </c>
      <c r="E542" s="236" t="s">
        <v>19</v>
      </c>
      <c r="F542" s="237" t="s">
        <v>778</v>
      </c>
      <c r="G542" s="235"/>
      <c r="H542" s="238">
        <v>124.23</v>
      </c>
      <c r="I542" s="239"/>
      <c r="J542" s="235"/>
      <c r="K542" s="235"/>
      <c r="L542" s="240"/>
      <c r="M542" s="241"/>
      <c r="N542" s="242"/>
      <c r="O542" s="242"/>
      <c r="P542" s="242"/>
      <c r="Q542" s="242"/>
      <c r="R542" s="242"/>
      <c r="S542" s="242"/>
      <c r="T542" s="24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4" t="s">
        <v>146</v>
      </c>
      <c r="AU542" s="244" t="s">
        <v>81</v>
      </c>
      <c r="AV542" s="13" t="s">
        <v>81</v>
      </c>
      <c r="AW542" s="13" t="s">
        <v>33</v>
      </c>
      <c r="AX542" s="13" t="s">
        <v>72</v>
      </c>
      <c r="AY542" s="244" t="s">
        <v>131</v>
      </c>
    </row>
    <row r="543" s="13" customFormat="1">
      <c r="A543" s="13"/>
      <c r="B543" s="234"/>
      <c r="C543" s="235"/>
      <c r="D543" s="226" t="s">
        <v>146</v>
      </c>
      <c r="E543" s="236" t="s">
        <v>19</v>
      </c>
      <c r="F543" s="237" t="s">
        <v>779</v>
      </c>
      <c r="G543" s="235"/>
      <c r="H543" s="238">
        <v>65.939999999999998</v>
      </c>
      <c r="I543" s="239"/>
      <c r="J543" s="235"/>
      <c r="K543" s="235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146</v>
      </c>
      <c r="AU543" s="244" t="s">
        <v>81</v>
      </c>
      <c r="AV543" s="13" t="s">
        <v>81</v>
      </c>
      <c r="AW543" s="13" t="s">
        <v>33</v>
      </c>
      <c r="AX543" s="13" t="s">
        <v>72</v>
      </c>
      <c r="AY543" s="244" t="s">
        <v>131</v>
      </c>
    </row>
    <row r="544" s="13" customFormat="1">
      <c r="A544" s="13"/>
      <c r="B544" s="234"/>
      <c r="C544" s="235"/>
      <c r="D544" s="226" t="s">
        <v>146</v>
      </c>
      <c r="E544" s="236" t="s">
        <v>19</v>
      </c>
      <c r="F544" s="237" t="s">
        <v>780</v>
      </c>
      <c r="G544" s="235"/>
      <c r="H544" s="238">
        <v>33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4" t="s">
        <v>146</v>
      </c>
      <c r="AU544" s="244" t="s">
        <v>81</v>
      </c>
      <c r="AV544" s="13" t="s">
        <v>81</v>
      </c>
      <c r="AW544" s="13" t="s">
        <v>33</v>
      </c>
      <c r="AX544" s="13" t="s">
        <v>72</v>
      </c>
      <c r="AY544" s="244" t="s">
        <v>131</v>
      </c>
    </row>
    <row r="545" s="13" customFormat="1">
      <c r="A545" s="13"/>
      <c r="B545" s="234"/>
      <c r="C545" s="235"/>
      <c r="D545" s="226" t="s">
        <v>146</v>
      </c>
      <c r="E545" s="236" t="s">
        <v>19</v>
      </c>
      <c r="F545" s="237" t="s">
        <v>781</v>
      </c>
      <c r="G545" s="235"/>
      <c r="H545" s="238">
        <v>0.79200000000000004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146</v>
      </c>
      <c r="AU545" s="244" t="s">
        <v>81</v>
      </c>
      <c r="AV545" s="13" t="s">
        <v>81</v>
      </c>
      <c r="AW545" s="13" t="s">
        <v>33</v>
      </c>
      <c r="AX545" s="13" t="s">
        <v>72</v>
      </c>
      <c r="AY545" s="244" t="s">
        <v>131</v>
      </c>
    </row>
    <row r="546" s="13" customFormat="1">
      <c r="A546" s="13"/>
      <c r="B546" s="234"/>
      <c r="C546" s="235"/>
      <c r="D546" s="226" t="s">
        <v>146</v>
      </c>
      <c r="E546" s="236" t="s">
        <v>19</v>
      </c>
      <c r="F546" s="237" t="s">
        <v>782</v>
      </c>
      <c r="G546" s="235"/>
      <c r="H546" s="238">
        <v>47.299999999999997</v>
      </c>
      <c r="I546" s="239"/>
      <c r="J546" s="235"/>
      <c r="K546" s="235"/>
      <c r="L546" s="240"/>
      <c r="M546" s="241"/>
      <c r="N546" s="242"/>
      <c r="O546" s="242"/>
      <c r="P546" s="242"/>
      <c r="Q546" s="242"/>
      <c r="R546" s="242"/>
      <c r="S546" s="242"/>
      <c r="T546" s="24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4" t="s">
        <v>146</v>
      </c>
      <c r="AU546" s="244" t="s">
        <v>81</v>
      </c>
      <c r="AV546" s="13" t="s">
        <v>81</v>
      </c>
      <c r="AW546" s="13" t="s">
        <v>33</v>
      </c>
      <c r="AX546" s="13" t="s">
        <v>72</v>
      </c>
      <c r="AY546" s="244" t="s">
        <v>131</v>
      </c>
    </row>
    <row r="547" s="15" customFormat="1">
      <c r="A547" s="15"/>
      <c r="B547" s="256"/>
      <c r="C547" s="257"/>
      <c r="D547" s="226" t="s">
        <v>146</v>
      </c>
      <c r="E547" s="258" t="s">
        <v>19</v>
      </c>
      <c r="F547" s="259" t="s">
        <v>783</v>
      </c>
      <c r="G547" s="257"/>
      <c r="H547" s="258" t="s">
        <v>19</v>
      </c>
      <c r="I547" s="260"/>
      <c r="J547" s="257"/>
      <c r="K547" s="257"/>
      <c r="L547" s="261"/>
      <c r="M547" s="262"/>
      <c r="N547" s="263"/>
      <c r="O547" s="263"/>
      <c r="P547" s="263"/>
      <c r="Q547" s="263"/>
      <c r="R547" s="263"/>
      <c r="S547" s="263"/>
      <c r="T547" s="264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65" t="s">
        <v>146</v>
      </c>
      <c r="AU547" s="265" t="s">
        <v>81</v>
      </c>
      <c r="AV547" s="15" t="s">
        <v>79</v>
      </c>
      <c r="AW547" s="15" t="s">
        <v>33</v>
      </c>
      <c r="AX547" s="15" t="s">
        <v>72</v>
      </c>
      <c r="AY547" s="265" t="s">
        <v>131</v>
      </c>
    </row>
    <row r="548" s="13" customFormat="1">
      <c r="A548" s="13"/>
      <c r="B548" s="234"/>
      <c r="C548" s="235"/>
      <c r="D548" s="226" t="s">
        <v>146</v>
      </c>
      <c r="E548" s="236" t="s">
        <v>19</v>
      </c>
      <c r="F548" s="237" t="s">
        <v>784</v>
      </c>
      <c r="G548" s="235"/>
      <c r="H548" s="238">
        <v>3364.5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4" t="s">
        <v>146</v>
      </c>
      <c r="AU548" s="244" t="s">
        <v>81</v>
      </c>
      <c r="AV548" s="13" t="s">
        <v>81</v>
      </c>
      <c r="AW548" s="13" t="s">
        <v>33</v>
      </c>
      <c r="AX548" s="13" t="s">
        <v>72</v>
      </c>
      <c r="AY548" s="244" t="s">
        <v>131</v>
      </c>
    </row>
    <row r="549" s="13" customFormat="1">
      <c r="A549" s="13"/>
      <c r="B549" s="234"/>
      <c r="C549" s="235"/>
      <c r="D549" s="226" t="s">
        <v>146</v>
      </c>
      <c r="E549" s="236" t="s">
        <v>19</v>
      </c>
      <c r="F549" s="237" t="s">
        <v>785</v>
      </c>
      <c r="G549" s="235"/>
      <c r="H549" s="238">
        <v>0.88</v>
      </c>
      <c r="I549" s="239"/>
      <c r="J549" s="235"/>
      <c r="K549" s="235"/>
      <c r="L549" s="240"/>
      <c r="M549" s="241"/>
      <c r="N549" s="242"/>
      <c r="O549" s="242"/>
      <c r="P549" s="242"/>
      <c r="Q549" s="242"/>
      <c r="R549" s="242"/>
      <c r="S549" s="242"/>
      <c r="T549" s="24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4" t="s">
        <v>146</v>
      </c>
      <c r="AU549" s="244" t="s">
        <v>81</v>
      </c>
      <c r="AV549" s="13" t="s">
        <v>81</v>
      </c>
      <c r="AW549" s="13" t="s">
        <v>33</v>
      </c>
      <c r="AX549" s="13" t="s">
        <v>72</v>
      </c>
      <c r="AY549" s="244" t="s">
        <v>131</v>
      </c>
    </row>
    <row r="550" s="13" customFormat="1">
      <c r="A550" s="13"/>
      <c r="B550" s="234"/>
      <c r="C550" s="235"/>
      <c r="D550" s="226" t="s">
        <v>146</v>
      </c>
      <c r="E550" s="236" t="s">
        <v>19</v>
      </c>
      <c r="F550" s="237" t="s">
        <v>786</v>
      </c>
      <c r="G550" s="235"/>
      <c r="H550" s="238">
        <v>17.199999999999999</v>
      </c>
      <c r="I550" s="239"/>
      <c r="J550" s="235"/>
      <c r="K550" s="235"/>
      <c r="L550" s="240"/>
      <c r="M550" s="241"/>
      <c r="N550" s="242"/>
      <c r="O550" s="242"/>
      <c r="P550" s="242"/>
      <c r="Q550" s="242"/>
      <c r="R550" s="242"/>
      <c r="S550" s="242"/>
      <c r="T550" s="24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4" t="s">
        <v>146</v>
      </c>
      <c r="AU550" s="244" t="s">
        <v>81</v>
      </c>
      <c r="AV550" s="13" t="s">
        <v>81</v>
      </c>
      <c r="AW550" s="13" t="s">
        <v>33</v>
      </c>
      <c r="AX550" s="13" t="s">
        <v>72</v>
      </c>
      <c r="AY550" s="244" t="s">
        <v>131</v>
      </c>
    </row>
    <row r="551" s="15" customFormat="1">
      <c r="A551" s="15"/>
      <c r="B551" s="256"/>
      <c r="C551" s="257"/>
      <c r="D551" s="226" t="s">
        <v>146</v>
      </c>
      <c r="E551" s="258" t="s">
        <v>19</v>
      </c>
      <c r="F551" s="259" t="s">
        <v>787</v>
      </c>
      <c r="G551" s="257"/>
      <c r="H551" s="258" t="s">
        <v>19</v>
      </c>
      <c r="I551" s="260"/>
      <c r="J551" s="257"/>
      <c r="K551" s="257"/>
      <c r="L551" s="261"/>
      <c r="M551" s="262"/>
      <c r="N551" s="263"/>
      <c r="O551" s="263"/>
      <c r="P551" s="263"/>
      <c r="Q551" s="263"/>
      <c r="R551" s="263"/>
      <c r="S551" s="263"/>
      <c r="T551" s="264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5" t="s">
        <v>146</v>
      </c>
      <c r="AU551" s="265" t="s">
        <v>81</v>
      </c>
      <c r="AV551" s="15" t="s">
        <v>79</v>
      </c>
      <c r="AW551" s="15" t="s">
        <v>33</v>
      </c>
      <c r="AX551" s="15" t="s">
        <v>72</v>
      </c>
      <c r="AY551" s="265" t="s">
        <v>131</v>
      </c>
    </row>
    <row r="552" s="13" customFormat="1">
      <c r="A552" s="13"/>
      <c r="B552" s="234"/>
      <c r="C552" s="235"/>
      <c r="D552" s="226" t="s">
        <v>146</v>
      </c>
      <c r="E552" s="236" t="s">
        <v>19</v>
      </c>
      <c r="F552" s="237" t="s">
        <v>788</v>
      </c>
      <c r="G552" s="235"/>
      <c r="H552" s="238">
        <v>5.1600000000000001</v>
      </c>
      <c r="I552" s="239"/>
      <c r="J552" s="235"/>
      <c r="K552" s="235"/>
      <c r="L552" s="240"/>
      <c r="M552" s="241"/>
      <c r="N552" s="242"/>
      <c r="O552" s="242"/>
      <c r="P552" s="242"/>
      <c r="Q552" s="242"/>
      <c r="R552" s="242"/>
      <c r="S552" s="242"/>
      <c r="T552" s="24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4" t="s">
        <v>146</v>
      </c>
      <c r="AU552" s="244" t="s">
        <v>81</v>
      </c>
      <c r="AV552" s="13" t="s">
        <v>81</v>
      </c>
      <c r="AW552" s="13" t="s">
        <v>33</v>
      </c>
      <c r="AX552" s="13" t="s">
        <v>72</v>
      </c>
      <c r="AY552" s="244" t="s">
        <v>131</v>
      </c>
    </row>
    <row r="553" s="13" customFormat="1">
      <c r="A553" s="13"/>
      <c r="B553" s="234"/>
      <c r="C553" s="235"/>
      <c r="D553" s="226" t="s">
        <v>146</v>
      </c>
      <c r="E553" s="236" t="s">
        <v>19</v>
      </c>
      <c r="F553" s="237" t="s">
        <v>789</v>
      </c>
      <c r="G553" s="235"/>
      <c r="H553" s="238">
        <v>1763.28</v>
      </c>
      <c r="I553" s="239"/>
      <c r="J553" s="235"/>
      <c r="K553" s="235"/>
      <c r="L553" s="240"/>
      <c r="M553" s="241"/>
      <c r="N553" s="242"/>
      <c r="O553" s="242"/>
      <c r="P553" s="242"/>
      <c r="Q553" s="242"/>
      <c r="R553" s="242"/>
      <c r="S553" s="242"/>
      <c r="T553" s="24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4" t="s">
        <v>146</v>
      </c>
      <c r="AU553" s="244" t="s">
        <v>81</v>
      </c>
      <c r="AV553" s="13" t="s">
        <v>81</v>
      </c>
      <c r="AW553" s="13" t="s">
        <v>33</v>
      </c>
      <c r="AX553" s="13" t="s">
        <v>72</v>
      </c>
      <c r="AY553" s="244" t="s">
        <v>131</v>
      </c>
    </row>
    <row r="554" s="14" customFormat="1">
      <c r="A554" s="14"/>
      <c r="B554" s="245"/>
      <c r="C554" s="246"/>
      <c r="D554" s="226" t="s">
        <v>146</v>
      </c>
      <c r="E554" s="247" t="s">
        <v>19</v>
      </c>
      <c r="F554" s="248" t="s">
        <v>156</v>
      </c>
      <c r="G554" s="246"/>
      <c r="H554" s="249">
        <v>5437.1899999999996</v>
      </c>
      <c r="I554" s="250"/>
      <c r="J554" s="246"/>
      <c r="K554" s="246"/>
      <c r="L554" s="251"/>
      <c r="M554" s="252"/>
      <c r="N554" s="253"/>
      <c r="O554" s="253"/>
      <c r="P554" s="253"/>
      <c r="Q554" s="253"/>
      <c r="R554" s="253"/>
      <c r="S554" s="253"/>
      <c r="T554" s="25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5" t="s">
        <v>146</v>
      </c>
      <c r="AU554" s="255" t="s">
        <v>81</v>
      </c>
      <c r="AV554" s="14" t="s">
        <v>138</v>
      </c>
      <c r="AW554" s="14" t="s">
        <v>33</v>
      </c>
      <c r="AX554" s="14" t="s">
        <v>79</v>
      </c>
      <c r="AY554" s="255" t="s">
        <v>131</v>
      </c>
    </row>
    <row r="555" s="2" customFormat="1" ht="16.5" customHeight="1">
      <c r="A555" s="39"/>
      <c r="B555" s="40"/>
      <c r="C555" s="213" t="s">
        <v>790</v>
      </c>
      <c r="D555" s="213" t="s">
        <v>133</v>
      </c>
      <c r="E555" s="214" t="s">
        <v>791</v>
      </c>
      <c r="F555" s="215" t="s">
        <v>792</v>
      </c>
      <c r="G555" s="216" t="s">
        <v>258</v>
      </c>
      <c r="H555" s="217">
        <v>108743.8</v>
      </c>
      <c r="I555" s="218"/>
      <c r="J555" s="219">
        <f>ROUND(I555*H555,2)</f>
        <v>0</v>
      </c>
      <c r="K555" s="215" t="s">
        <v>137</v>
      </c>
      <c r="L555" s="45"/>
      <c r="M555" s="220" t="s">
        <v>19</v>
      </c>
      <c r="N555" s="221" t="s">
        <v>43</v>
      </c>
      <c r="O555" s="85"/>
      <c r="P555" s="222">
        <f>O555*H555</f>
        <v>0</v>
      </c>
      <c r="Q555" s="222">
        <v>0</v>
      </c>
      <c r="R555" s="222">
        <f>Q555*H555</f>
        <v>0</v>
      </c>
      <c r="S555" s="222">
        <v>0</v>
      </c>
      <c r="T555" s="223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24" t="s">
        <v>138</v>
      </c>
      <c r="AT555" s="224" t="s">
        <v>133</v>
      </c>
      <c r="AU555" s="224" t="s">
        <v>81</v>
      </c>
      <c r="AY555" s="18" t="s">
        <v>131</v>
      </c>
      <c r="BE555" s="225">
        <f>IF(N555="základní",J555,0)</f>
        <v>0</v>
      </c>
      <c r="BF555" s="225">
        <f>IF(N555="snížená",J555,0)</f>
        <v>0</v>
      </c>
      <c r="BG555" s="225">
        <f>IF(N555="zákl. přenesená",J555,0)</f>
        <v>0</v>
      </c>
      <c r="BH555" s="225">
        <f>IF(N555="sníž. přenesená",J555,0)</f>
        <v>0</v>
      </c>
      <c r="BI555" s="225">
        <f>IF(N555="nulová",J555,0)</f>
        <v>0</v>
      </c>
      <c r="BJ555" s="18" t="s">
        <v>79</v>
      </c>
      <c r="BK555" s="225">
        <f>ROUND(I555*H555,2)</f>
        <v>0</v>
      </c>
      <c r="BL555" s="18" t="s">
        <v>138</v>
      </c>
      <c r="BM555" s="224" t="s">
        <v>793</v>
      </c>
    </row>
    <row r="556" s="2" customFormat="1">
      <c r="A556" s="39"/>
      <c r="B556" s="40"/>
      <c r="C556" s="41"/>
      <c r="D556" s="226" t="s">
        <v>140</v>
      </c>
      <c r="E556" s="41"/>
      <c r="F556" s="227" t="s">
        <v>794</v>
      </c>
      <c r="G556" s="41"/>
      <c r="H556" s="41"/>
      <c r="I556" s="228"/>
      <c r="J556" s="41"/>
      <c r="K556" s="41"/>
      <c r="L556" s="45"/>
      <c r="M556" s="229"/>
      <c r="N556" s="230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140</v>
      </c>
      <c r="AU556" s="18" t="s">
        <v>81</v>
      </c>
    </row>
    <row r="557" s="2" customFormat="1">
      <c r="A557" s="39"/>
      <c r="B557" s="40"/>
      <c r="C557" s="41"/>
      <c r="D557" s="231" t="s">
        <v>142</v>
      </c>
      <c r="E557" s="41"/>
      <c r="F557" s="232" t="s">
        <v>795</v>
      </c>
      <c r="G557" s="41"/>
      <c r="H557" s="41"/>
      <c r="I557" s="228"/>
      <c r="J557" s="41"/>
      <c r="K557" s="41"/>
      <c r="L557" s="45"/>
      <c r="M557" s="229"/>
      <c r="N557" s="230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142</v>
      </c>
      <c r="AU557" s="18" t="s">
        <v>81</v>
      </c>
    </row>
    <row r="558" s="2" customFormat="1">
      <c r="A558" s="39"/>
      <c r="B558" s="40"/>
      <c r="C558" s="41"/>
      <c r="D558" s="226" t="s">
        <v>144</v>
      </c>
      <c r="E558" s="41"/>
      <c r="F558" s="233" t="s">
        <v>772</v>
      </c>
      <c r="G558" s="41"/>
      <c r="H558" s="41"/>
      <c r="I558" s="228"/>
      <c r="J558" s="41"/>
      <c r="K558" s="41"/>
      <c r="L558" s="45"/>
      <c r="M558" s="229"/>
      <c r="N558" s="230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144</v>
      </c>
      <c r="AU558" s="18" t="s">
        <v>81</v>
      </c>
    </row>
    <row r="559" s="15" customFormat="1">
      <c r="A559" s="15"/>
      <c r="B559" s="256"/>
      <c r="C559" s="257"/>
      <c r="D559" s="226" t="s">
        <v>146</v>
      </c>
      <c r="E559" s="258" t="s">
        <v>19</v>
      </c>
      <c r="F559" s="259" t="s">
        <v>239</v>
      </c>
      <c r="G559" s="257"/>
      <c r="H559" s="258" t="s">
        <v>19</v>
      </c>
      <c r="I559" s="260"/>
      <c r="J559" s="257"/>
      <c r="K559" s="257"/>
      <c r="L559" s="261"/>
      <c r="M559" s="262"/>
      <c r="N559" s="263"/>
      <c r="O559" s="263"/>
      <c r="P559" s="263"/>
      <c r="Q559" s="263"/>
      <c r="R559" s="263"/>
      <c r="S559" s="263"/>
      <c r="T559" s="264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65" t="s">
        <v>146</v>
      </c>
      <c r="AU559" s="265" t="s">
        <v>81</v>
      </c>
      <c r="AV559" s="15" t="s">
        <v>79</v>
      </c>
      <c r="AW559" s="15" t="s">
        <v>33</v>
      </c>
      <c r="AX559" s="15" t="s">
        <v>72</v>
      </c>
      <c r="AY559" s="265" t="s">
        <v>131</v>
      </c>
    </row>
    <row r="560" s="13" customFormat="1">
      <c r="A560" s="13"/>
      <c r="B560" s="234"/>
      <c r="C560" s="235"/>
      <c r="D560" s="226" t="s">
        <v>146</v>
      </c>
      <c r="E560" s="236" t="s">
        <v>19</v>
      </c>
      <c r="F560" s="237" t="s">
        <v>796</v>
      </c>
      <c r="G560" s="235"/>
      <c r="H560" s="238">
        <v>108743.8</v>
      </c>
      <c r="I560" s="239"/>
      <c r="J560" s="235"/>
      <c r="K560" s="235"/>
      <c r="L560" s="240"/>
      <c r="M560" s="241"/>
      <c r="N560" s="242"/>
      <c r="O560" s="242"/>
      <c r="P560" s="242"/>
      <c r="Q560" s="242"/>
      <c r="R560" s="242"/>
      <c r="S560" s="242"/>
      <c r="T560" s="24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4" t="s">
        <v>146</v>
      </c>
      <c r="AU560" s="244" t="s">
        <v>81</v>
      </c>
      <c r="AV560" s="13" t="s">
        <v>81</v>
      </c>
      <c r="AW560" s="13" t="s">
        <v>33</v>
      </c>
      <c r="AX560" s="13" t="s">
        <v>79</v>
      </c>
      <c r="AY560" s="244" t="s">
        <v>131</v>
      </c>
    </row>
    <row r="561" s="12" customFormat="1" ht="22.8" customHeight="1">
      <c r="A561" s="12"/>
      <c r="B561" s="197"/>
      <c r="C561" s="198"/>
      <c r="D561" s="199" t="s">
        <v>71</v>
      </c>
      <c r="E561" s="211" t="s">
        <v>797</v>
      </c>
      <c r="F561" s="211" t="s">
        <v>798</v>
      </c>
      <c r="G561" s="198"/>
      <c r="H561" s="198"/>
      <c r="I561" s="201"/>
      <c r="J561" s="212">
        <f>BK561</f>
        <v>0</v>
      </c>
      <c r="K561" s="198"/>
      <c r="L561" s="203"/>
      <c r="M561" s="204"/>
      <c r="N561" s="205"/>
      <c r="O561" s="205"/>
      <c r="P561" s="206">
        <f>SUM(P562:P565)</f>
        <v>0</v>
      </c>
      <c r="Q561" s="205"/>
      <c r="R561" s="206">
        <f>SUM(R562:R565)</f>
        <v>0</v>
      </c>
      <c r="S561" s="205"/>
      <c r="T561" s="207">
        <f>SUM(T562:T565)</f>
        <v>0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08" t="s">
        <v>79</v>
      </c>
      <c r="AT561" s="209" t="s">
        <v>71</v>
      </c>
      <c r="AU561" s="209" t="s">
        <v>79</v>
      </c>
      <c r="AY561" s="208" t="s">
        <v>131</v>
      </c>
      <c r="BK561" s="210">
        <f>SUM(BK562:BK565)</f>
        <v>0</v>
      </c>
    </row>
    <row r="562" s="2" customFormat="1" ht="21.75" customHeight="1">
      <c r="A562" s="39"/>
      <c r="B562" s="40"/>
      <c r="C562" s="213" t="s">
        <v>799</v>
      </c>
      <c r="D562" s="213" t="s">
        <v>133</v>
      </c>
      <c r="E562" s="214" t="s">
        <v>800</v>
      </c>
      <c r="F562" s="215" t="s">
        <v>801</v>
      </c>
      <c r="G562" s="216" t="s">
        <v>258</v>
      </c>
      <c r="H562" s="217">
        <v>1461.1700000000001</v>
      </c>
      <c r="I562" s="218"/>
      <c r="J562" s="219">
        <f>ROUND(I562*H562,2)</f>
        <v>0</v>
      </c>
      <c r="K562" s="215" t="s">
        <v>137</v>
      </c>
      <c r="L562" s="45"/>
      <c r="M562" s="220" t="s">
        <v>19</v>
      </c>
      <c r="N562" s="221" t="s">
        <v>43</v>
      </c>
      <c r="O562" s="85"/>
      <c r="P562" s="222">
        <f>O562*H562</f>
        <v>0</v>
      </c>
      <c r="Q562" s="222">
        <v>0</v>
      </c>
      <c r="R562" s="222">
        <f>Q562*H562</f>
        <v>0</v>
      </c>
      <c r="S562" s="222">
        <v>0</v>
      </c>
      <c r="T562" s="223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24" t="s">
        <v>138</v>
      </c>
      <c r="AT562" s="224" t="s">
        <v>133</v>
      </c>
      <c r="AU562" s="224" t="s">
        <v>81</v>
      </c>
      <c r="AY562" s="18" t="s">
        <v>131</v>
      </c>
      <c r="BE562" s="225">
        <f>IF(N562="základní",J562,0)</f>
        <v>0</v>
      </c>
      <c r="BF562" s="225">
        <f>IF(N562="snížená",J562,0)</f>
        <v>0</v>
      </c>
      <c r="BG562" s="225">
        <f>IF(N562="zákl. přenesená",J562,0)</f>
        <v>0</v>
      </c>
      <c r="BH562" s="225">
        <f>IF(N562="sníž. přenesená",J562,0)</f>
        <v>0</v>
      </c>
      <c r="BI562" s="225">
        <f>IF(N562="nulová",J562,0)</f>
        <v>0</v>
      </c>
      <c r="BJ562" s="18" t="s">
        <v>79</v>
      </c>
      <c r="BK562" s="225">
        <f>ROUND(I562*H562,2)</f>
        <v>0</v>
      </c>
      <c r="BL562" s="18" t="s">
        <v>138</v>
      </c>
      <c r="BM562" s="224" t="s">
        <v>802</v>
      </c>
    </row>
    <row r="563" s="2" customFormat="1">
      <c r="A563" s="39"/>
      <c r="B563" s="40"/>
      <c r="C563" s="41"/>
      <c r="D563" s="226" t="s">
        <v>140</v>
      </c>
      <c r="E563" s="41"/>
      <c r="F563" s="227" t="s">
        <v>803</v>
      </c>
      <c r="G563" s="41"/>
      <c r="H563" s="41"/>
      <c r="I563" s="228"/>
      <c r="J563" s="41"/>
      <c r="K563" s="41"/>
      <c r="L563" s="45"/>
      <c r="M563" s="229"/>
      <c r="N563" s="230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140</v>
      </c>
      <c r="AU563" s="18" t="s">
        <v>81</v>
      </c>
    </row>
    <row r="564" s="2" customFormat="1">
      <c r="A564" s="39"/>
      <c r="B564" s="40"/>
      <c r="C564" s="41"/>
      <c r="D564" s="231" t="s">
        <v>142</v>
      </c>
      <c r="E564" s="41"/>
      <c r="F564" s="232" t="s">
        <v>804</v>
      </c>
      <c r="G564" s="41"/>
      <c r="H564" s="41"/>
      <c r="I564" s="228"/>
      <c r="J564" s="41"/>
      <c r="K564" s="41"/>
      <c r="L564" s="45"/>
      <c r="M564" s="229"/>
      <c r="N564" s="230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142</v>
      </c>
      <c r="AU564" s="18" t="s">
        <v>81</v>
      </c>
    </row>
    <row r="565" s="2" customFormat="1">
      <c r="A565" s="39"/>
      <c r="B565" s="40"/>
      <c r="C565" s="41"/>
      <c r="D565" s="226" t="s">
        <v>144</v>
      </c>
      <c r="E565" s="41"/>
      <c r="F565" s="233" t="s">
        <v>805</v>
      </c>
      <c r="G565" s="41"/>
      <c r="H565" s="41"/>
      <c r="I565" s="228"/>
      <c r="J565" s="41"/>
      <c r="K565" s="41"/>
      <c r="L565" s="45"/>
      <c r="M565" s="276"/>
      <c r="N565" s="277"/>
      <c r="O565" s="278"/>
      <c r="P565" s="278"/>
      <c r="Q565" s="278"/>
      <c r="R565" s="278"/>
      <c r="S565" s="278"/>
      <c r="T565" s="279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144</v>
      </c>
      <c r="AU565" s="18" t="s">
        <v>81</v>
      </c>
    </row>
    <row r="566" s="2" customFormat="1" ht="6.96" customHeight="1">
      <c r="A566" s="39"/>
      <c r="B566" s="60"/>
      <c r="C566" s="61"/>
      <c r="D566" s="61"/>
      <c r="E566" s="61"/>
      <c r="F566" s="61"/>
      <c r="G566" s="61"/>
      <c r="H566" s="61"/>
      <c r="I566" s="61"/>
      <c r="J566" s="61"/>
      <c r="K566" s="61"/>
      <c r="L566" s="45"/>
      <c r="M566" s="39"/>
      <c r="O566" s="39"/>
      <c r="P566" s="39"/>
      <c r="Q566" s="39"/>
      <c r="R566" s="39"/>
      <c r="S566" s="39"/>
      <c r="T566" s="39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</row>
  </sheetData>
  <sheetProtection sheet="1" autoFilter="0" formatColumns="0" formatRows="0" objects="1" scenarios="1" spinCount="100000" saltValue="VrLaGJCe0JGSxuJZTWhT2ZxAbiiR1Tbg9Ohlt7rr8XmwTnJeQTtNgOBzDyNinqen7RN3B/0qC3xxI3+9h7pEDQ==" hashValue="BCvMO4VrXpx7dH8QtKIRQ/F25yLvpnlON3FAOmY1q2j5UTDFKjIocblf/82UwMBOONLXIGRE5Y1wNzDLxD6Vbw==" algorithmName="SHA-512" password="CC35"/>
  <autoFilter ref="C93:K56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2_01/113106123"/>
    <hyperlink ref="F104" r:id="rId2" display="https://podminky.urs.cz/item/CS_URS_2022_01/113106161"/>
    <hyperlink ref="F111" r:id="rId3" display="https://podminky.urs.cz/item/CS_URS_2022_01/113107223"/>
    <hyperlink ref="F116" r:id="rId4" display="https://podminky.urs.cz/item/CS_URS_2022_01/113107321"/>
    <hyperlink ref="F121" r:id="rId5" display="https://podminky.urs.cz/item/CS_URS_2022_01/113107322"/>
    <hyperlink ref="F126" r:id="rId6" display="https://podminky.urs.cz/item/CS_URS_2022_01/113107330"/>
    <hyperlink ref="F131" r:id="rId7" display="https://podminky.urs.cz/item/CS_URS_2022_01/113107341"/>
    <hyperlink ref="F136" r:id="rId8" display="https://podminky.urs.cz/item/CS_URS_2022_01/113202111"/>
    <hyperlink ref="F143" r:id="rId9" display="https://podminky.urs.cz/item/CS_URS_2022_01/122251106"/>
    <hyperlink ref="F151" r:id="rId10" display="https://podminky.urs.cz/item/CS_URS_2022_01/131251104"/>
    <hyperlink ref="F159" r:id="rId11" display="https://podminky.urs.cz/item/CS_URS_2022_01/132251104"/>
    <hyperlink ref="F166" r:id="rId12" display="https://podminky.urs.cz/item/CS_URS_2022_01/162751117"/>
    <hyperlink ref="F172" r:id="rId13" display="https://podminky.urs.cz/item/CS_URS_2022_01/162751119"/>
    <hyperlink ref="F178" r:id="rId14" display="https://podminky.urs.cz/item/CS_URS_2022_01/171201201"/>
    <hyperlink ref="F183" r:id="rId15" display="https://podminky.urs.cz/item/CS_URS_2022_01/171201231"/>
    <hyperlink ref="F187" r:id="rId16" display="https://podminky.urs.cz/item/CS_URS_2022_01/174151101"/>
    <hyperlink ref="F207" r:id="rId17" display="https://podminky.urs.cz/item/CS_URS_2022_01/175151101"/>
    <hyperlink ref="F217" r:id="rId18" display="https://podminky.urs.cz/item/CS_URS_2022_01/181351103"/>
    <hyperlink ref="F225" r:id="rId19" display="https://podminky.urs.cz/item/CS_URS_2022_01/181411131"/>
    <hyperlink ref="F233" r:id="rId20" display="https://podminky.urs.cz/item/CS_URS_2022_01/181951112"/>
    <hyperlink ref="F241" r:id="rId21" display="https://podminky.urs.cz/item/CS_URS_2022_01/211971121"/>
    <hyperlink ref="F251" r:id="rId22" display="https://podminky.urs.cz/item/CS_URS_2022_01/212752401"/>
    <hyperlink ref="F256" r:id="rId23" display="https://podminky.urs.cz/item/CS_URS_2022_01/213141113"/>
    <hyperlink ref="F262" r:id="rId24" display="https://podminky.urs.cz/item/CS_URS_2022_01/451315111"/>
    <hyperlink ref="F267" r:id="rId25" display="https://podminky.urs.cz/item/CS_URS_2022_01/451573111"/>
    <hyperlink ref="F273" r:id="rId26" display="https://podminky.urs.cz/item/CS_URS_2022_01/564851111"/>
    <hyperlink ref="F277" r:id="rId27" display="https://podminky.urs.cz/item/CS_URS_2022_01/564861111"/>
    <hyperlink ref="F281" r:id="rId28" display="https://podminky.urs.cz/item/CS_URS_2022_01/564871116"/>
    <hyperlink ref="F285" r:id="rId29" display="https://podminky.urs.cz/item/CS_URS_2022_01/565135111"/>
    <hyperlink ref="F290" r:id="rId30" display="https://podminky.urs.cz/item/CS_URS_2022_01/567132115"/>
    <hyperlink ref="F295" r:id="rId31" display="https://podminky.urs.cz/item/CS_URS_2022_01/573191111"/>
    <hyperlink ref="F300" r:id="rId32" display="https://podminky.urs.cz/item/CS_URS_2022_01/573231106"/>
    <hyperlink ref="F304" r:id="rId33" display="https://podminky.urs.cz/item/CS_URS_2022_01/577134111"/>
    <hyperlink ref="F309" r:id="rId34" display="https://podminky.urs.cz/item/CS_URS_2022_01/577155112"/>
    <hyperlink ref="F314" r:id="rId35" display="https://podminky.urs.cz/item/CS_URS_2022_01/591241111"/>
    <hyperlink ref="F325" r:id="rId36" display="https://podminky.urs.cz/item/CS_URS_2022_01/871315231"/>
    <hyperlink ref="F343" r:id="rId37" display="https://podminky.urs.cz/item/CS_URS_2022_01/899202211"/>
    <hyperlink ref="F350" r:id="rId38" display="https://podminky.urs.cz/item/CS_URS_2022_01/899204112"/>
    <hyperlink ref="F360" r:id="rId39" display="https://podminky.urs.cz/item/CS_URS_2022_01/899331111"/>
    <hyperlink ref="F365" r:id="rId40" display="https://podminky.urs.cz/item/CS_URS_2022_01/899431111"/>
    <hyperlink ref="F370" r:id="rId41" display="https://podminky.urs.cz/item/CS_URS_2022_01/899722113"/>
    <hyperlink ref="F375" r:id="rId42" display="https://podminky.urs.cz/item/CS_URS_2022_01/914111111"/>
    <hyperlink ref="F405" r:id="rId43" display="https://podminky.urs.cz/item/CS_URS_2022_01/914511112"/>
    <hyperlink ref="F424" r:id="rId44" display="https://podminky.urs.cz/item/CS_URS_2022_01/915111112"/>
    <hyperlink ref="F429" r:id="rId45" display="https://podminky.urs.cz/item/CS_URS_2022_01/915111116"/>
    <hyperlink ref="F434" r:id="rId46" display="https://podminky.urs.cz/item/CS_URS_2022_01/915111122"/>
    <hyperlink ref="F441" r:id="rId47" display="https://podminky.urs.cz/item/CS_URS_2022_01/915131112"/>
    <hyperlink ref="F448" r:id="rId48" display="https://podminky.urs.cz/item/CS_URS_2022_01/915491211"/>
    <hyperlink ref="F456" r:id="rId49" display="https://podminky.urs.cz/item/CS_URS_2022_01/915499211"/>
    <hyperlink ref="F461" r:id="rId50" display="https://podminky.urs.cz/item/CS_URS_2022_01/915611111"/>
    <hyperlink ref="F466" r:id="rId51" display="https://podminky.urs.cz/item/CS_URS_2022_01/915621111"/>
    <hyperlink ref="F471" r:id="rId52" display="https://podminky.urs.cz/item/CS_URS_2022_01/916131213"/>
    <hyperlink ref="F482" r:id="rId53" display="https://podminky.urs.cz/item/CS_URS_2022_01/916991121"/>
    <hyperlink ref="F486" r:id="rId54" display="https://podminky.urs.cz/item/CS_URS_2022_01/919732211"/>
    <hyperlink ref="F493" r:id="rId55" display="https://podminky.urs.cz/item/CS_URS_2022_01/919735113"/>
    <hyperlink ref="F498" r:id="rId56" display="https://podminky.urs.cz/item/CS_URS_2022_01/966006132"/>
    <hyperlink ref="F503" r:id="rId57" display="https://podminky.urs.cz/item/CS_URS_2022_01/966006211"/>
    <hyperlink ref="F508" r:id="rId58" display="https://podminky.urs.cz/item/CS_URS_2022_01/979071121"/>
    <hyperlink ref="F513" r:id="rId59" display="https://podminky.urs.cz/item/CS_URS_2022_01/981511116"/>
    <hyperlink ref="F519" r:id="rId60" display="https://podminky.urs.cz/item/CS_URS_2022_01/997013861"/>
    <hyperlink ref="F524" r:id="rId61" display="https://podminky.urs.cz/item/CS_URS_2022_01/997013873"/>
    <hyperlink ref="F529" r:id="rId62" display="https://podminky.urs.cz/item/CS_URS_2022_01/997013875"/>
    <hyperlink ref="F534" r:id="rId63" display="https://podminky.urs.cz/item/CS_URS_2022_01/997211511"/>
    <hyperlink ref="F557" r:id="rId64" display="https://podminky.urs.cz/item/CS_URS_2022_01/997211519"/>
    <hyperlink ref="F564" r:id="rId65" display="https://podminky.urs.cz/item/CS_URS_2022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Břeclav - ul.nábř. Komenského, komunikace a chodníky</v>
      </c>
      <c r="F7" s="143"/>
      <c r="G7" s="143"/>
      <c r="H7" s="143"/>
      <c r="L7" s="21"/>
    </row>
    <row r="8" s="1" customFormat="1" ht="12" customHeight="1">
      <c r="B8" s="21"/>
      <c r="D8" s="143" t="s">
        <v>99</v>
      </c>
      <c r="L8" s="21"/>
    </row>
    <row r="9" s="2" customFormat="1" ht="16.5" customHeight="1">
      <c r="A9" s="39"/>
      <c r="B9" s="45"/>
      <c r="C9" s="39"/>
      <c r="D9" s="39"/>
      <c r="E9" s="144" t="s">
        <v>806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101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806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ROUND(J93,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ROUND((SUM(BE93:BE393)),  2)</f>
        <v>0</v>
      </c>
      <c r="G35" s="39"/>
      <c r="H35" s="39"/>
      <c r="I35" s="158">
        <v>0.20999999999999999</v>
      </c>
      <c r="J35" s="157">
        <f>ROUND(((SUM(BE93:BE393))*I35),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ROUND((SUM(BF93:BF393)),  2)</f>
        <v>0</v>
      </c>
      <c r="G36" s="39"/>
      <c r="H36" s="39"/>
      <c r="I36" s="158">
        <v>0.14999999999999999</v>
      </c>
      <c r="J36" s="157">
        <f>ROUND(((SUM(BF93:BF393))*I36),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ROUND((SUM(BG93:BG393)),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ROUND((SUM(BH93:BH393)),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ROUND((SUM(BI93:BI393)),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Břeclav - ul.nábř. Komenského, komunikace a chodníky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806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101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102 - Chodník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Břeclav</v>
      </c>
      <c r="G56" s="41"/>
      <c r="H56" s="41"/>
      <c r="I56" s="33" t="s">
        <v>23</v>
      </c>
      <c r="J56" s="73" t="str">
        <f>IF(J14="","",J14)</f>
        <v>23. 11. 2022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Břeclav</v>
      </c>
      <c r="G58" s="41"/>
      <c r="H58" s="41"/>
      <c r="I58" s="33" t="s">
        <v>31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104</v>
      </c>
      <c r="D61" s="172"/>
      <c r="E61" s="172"/>
      <c r="F61" s="172"/>
      <c r="G61" s="172"/>
      <c r="H61" s="172"/>
      <c r="I61" s="172"/>
      <c r="J61" s="173" t="s">
        <v>105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J93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106</v>
      </c>
    </row>
    <row r="64" s="9" customFormat="1" ht="24.96" customHeight="1">
      <c r="A64" s="9"/>
      <c r="B64" s="175"/>
      <c r="C64" s="176"/>
      <c r="D64" s="177" t="s">
        <v>107</v>
      </c>
      <c r="E64" s="178"/>
      <c r="F64" s="178"/>
      <c r="G64" s="178"/>
      <c r="H64" s="178"/>
      <c r="I64" s="178"/>
      <c r="J64" s="179">
        <f>J94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108</v>
      </c>
      <c r="E65" s="183"/>
      <c r="F65" s="183"/>
      <c r="G65" s="183"/>
      <c r="H65" s="183"/>
      <c r="I65" s="183"/>
      <c r="J65" s="184">
        <f>J95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110</v>
      </c>
      <c r="E66" s="183"/>
      <c r="F66" s="183"/>
      <c r="G66" s="183"/>
      <c r="H66" s="183"/>
      <c r="I66" s="183"/>
      <c r="J66" s="184">
        <f>J228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111</v>
      </c>
      <c r="E67" s="183"/>
      <c r="F67" s="183"/>
      <c r="G67" s="183"/>
      <c r="H67" s="183"/>
      <c r="I67" s="183"/>
      <c r="J67" s="184">
        <f>J234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112</v>
      </c>
      <c r="E68" s="183"/>
      <c r="F68" s="183"/>
      <c r="G68" s="183"/>
      <c r="H68" s="183"/>
      <c r="I68" s="183"/>
      <c r="J68" s="184">
        <f>J274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113</v>
      </c>
      <c r="E69" s="183"/>
      <c r="F69" s="183"/>
      <c r="G69" s="183"/>
      <c r="H69" s="183"/>
      <c r="I69" s="183"/>
      <c r="J69" s="184">
        <f>J285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114</v>
      </c>
      <c r="E70" s="183"/>
      <c r="F70" s="183"/>
      <c r="G70" s="183"/>
      <c r="H70" s="183"/>
      <c r="I70" s="183"/>
      <c r="J70" s="184">
        <f>J345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115</v>
      </c>
      <c r="E71" s="183"/>
      <c r="F71" s="183"/>
      <c r="G71" s="183"/>
      <c r="H71" s="183"/>
      <c r="I71" s="183"/>
      <c r="J71" s="184">
        <f>J390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0" t="str">
        <f>E7</f>
        <v>Břeclav - ul.nábř. Komenského, komunikace a chodníky</v>
      </c>
      <c r="F81" s="33"/>
      <c r="G81" s="33"/>
      <c r="H81" s="33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99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0" t="s">
        <v>806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101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E11</f>
        <v>SO 102 - Chodník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F14</f>
        <v>Břeclav</v>
      </c>
      <c r="G87" s="41"/>
      <c r="H87" s="41"/>
      <c r="I87" s="33" t="s">
        <v>23</v>
      </c>
      <c r="J87" s="73" t="str">
        <f>IF(J14="","",J14)</f>
        <v>23. 11. 2022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E17</f>
        <v>město Břeclav</v>
      </c>
      <c r="G89" s="41"/>
      <c r="H89" s="41"/>
      <c r="I89" s="33" t="s">
        <v>31</v>
      </c>
      <c r="J89" s="37" t="str">
        <f>E23</f>
        <v>ViaDesigne s.r.o.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IF(E20="","",E20)</f>
        <v>Vyplň údaj</v>
      </c>
      <c r="G90" s="41"/>
      <c r="H90" s="41"/>
      <c r="I90" s="33" t="s">
        <v>34</v>
      </c>
      <c r="J90" s="37" t="str">
        <f>E26</f>
        <v xml:space="preserve"> 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6"/>
      <c r="B92" s="187"/>
      <c r="C92" s="188" t="s">
        <v>117</v>
      </c>
      <c r="D92" s="189" t="s">
        <v>57</v>
      </c>
      <c r="E92" s="189" t="s">
        <v>53</v>
      </c>
      <c r="F92" s="189" t="s">
        <v>54</v>
      </c>
      <c r="G92" s="189" t="s">
        <v>118</v>
      </c>
      <c r="H92" s="189" t="s">
        <v>119</v>
      </c>
      <c r="I92" s="189" t="s">
        <v>120</v>
      </c>
      <c r="J92" s="189" t="s">
        <v>105</v>
      </c>
      <c r="K92" s="190" t="s">
        <v>121</v>
      </c>
      <c r="L92" s="191"/>
      <c r="M92" s="93" t="s">
        <v>19</v>
      </c>
      <c r="N92" s="94" t="s">
        <v>42</v>
      </c>
      <c r="O92" s="94" t="s">
        <v>122</v>
      </c>
      <c r="P92" s="94" t="s">
        <v>123</v>
      </c>
      <c r="Q92" s="94" t="s">
        <v>124</v>
      </c>
      <c r="R92" s="94" t="s">
        <v>125</v>
      </c>
      <c r="S92" s="94" t="s">
        <v>126</v>
      </c>
      <c r="T92" s="95" t="s">
        <v>127</v>
      </c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</row>
    <row r="93" s="2" customFormat="1" ht="22.8" customHeight="1">
      <c r="A93" s="39"/>
      <c r="B93" s="40"/>
      <c r="C93" s="100" t="s">
        <v>128</v>
      </c>
      <c r="D93" s="41"/>
      <c r="E93" s="41"/>
      <c r="F93" s="41"/>
      <c r="G93" s="41"/>
      <c r="H93" s="41"/>
      <c r="I93" s="41"/>
      <c r="J93" s="192">
        <f>BK93</f>
        <v>0</v>
      </c>
      <c r="K93" s="41"/>
      <c r="L93" s="45"/>
      <c r="M93" s="96"/>
      <c r="N93" s="193"/>
      <c r="O93" s="97"/>
      <c r="P93" s="194">
        <f>P94</f>
        <v>0</v>
      </c>
      <c r="Q93" s="97"/>
      <c r="R93" s="194">
        <f>R94</f>
        <v>945.42125800000008</v>
      </c>
      <c r="S93" s="97"/>
      <c r="T93" s="195">
        <f>T94</f>
        <v>1352.2112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106</v>
      </c>
      <c r="BK93" s="196">
        <f>BK94</f>
        <v>0</v>
      </c>
    </row>
    <row r="94" s="12" customFormat="1" ht="25.92" customHeight="1">
      <c r="A94" s="12"/>
      <c r="B94" s="197"/>
      <c r="C94" s="198"/>
      <c r="D94" s="199" t="s">
        <v>71</v>
      </c>
      <c r="E94" s="200" t="s">
        <v>129</v>
      </c>
      <c r="F94" s="200" t="s">
        <v>130</v>
      </c>
      <c r="G94" s="198"/>
      <c r="H94" s="198"/>
      <c r="I94" s="201"/>
      <c r="J94" s="202">
        <f>BK94</f>
        <v>0</v>
      </c>
      <c r="K94" s="198"/>
      <c r="L94" s="203"/>
      <c r="M94" s="204"/>
      <c r="N94" s="205"/>
      <c r="O94" s="205"/>
      <c r="P94" s="206">
        <f>P95+P228+P234+P274+P285+P345+P390</f>
        <v>0</v>
      </c>
      <c r="Q94" s="205"/>
      <c r="R94" s="206">
        <f>R95+R228+R234+R274+R285+R345+R390</f>
        <v>945.42125800000008</v>
      </c>
      <c r="S94" s="205"/>
      <c r="T94" s="207">
        <f>T95+T228+T234+T274+T285+T345+T390</f>
        <v>1352.2112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79</v>
      </c>
      <c r="AT94" s="209" t="s">
        <v>71</v>
      </c>
      <c r="AU94" s="209" t="s">
        <v>72</v>
      </c>
      <c r="AY94" s="208" t="s">
        <v>131</v>
      </c>
      <c r="BK94" s="210">
        <f>BK95+BK228+BK234+BK274+BK285+BK345+BK390</f>
        <v>0</v>
      </c>
    </row>
    <row r="95" s="12" customFormat="1" ht="22.8" customHeight="1">
      <c r="A95" s="12"/>
      <c r="B95" s="197"/>
      <c r="C95" s="198"/>
      <c r="D95" s="199" t="s">
        <v>71</v>
      </c>
      <c r="E95" s="211" t="s">
        <v>79</v>
      </c>
      <c r="F95" s="211" t="s">
        <v>132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SUM(P96:P227)</f>
        <v>0</v>
      </c>
      <c r="Q95" s="205"/>
      <c r="R95" s="206">
        <f>SUM(R96:R227)</f>
        <v>61.322279999999992</v>
      </c>
      <c r="S95" s="205"/>
      <c r="T95" s="207">
        <f>SUM(T96:T227)</f>
        <v>1350.0331999999999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79</v>
      </c>
      <c r="AT95" s="209" t="s">
        <v>71</v>
      </c>
      <c r="AU95" s="209" t="s">
        <v>79</v>
      </c>
      <c r="AY95" s="208" t="s">
        <v>131</v>
      </c>
      <c r="BK95" s="210">
        <f>SUM(BK96:BK227)</f>
        <v>0</v>
      </c>
    </row>
    <row r="96" s="2" customFormat="1" ht="16.5" customHeight="1">
      <c r="A96" s="39"/>
      <c r="B96" s="40"/>
      <c r="C96" s="213" t="s">
        <v>79</v>
      </c>
      <c r="D96" s="213" t="s">
        <v>133</v>
      </c>
      <c r="E96" s="214" t="s">
        <v>807</v>
      </c>
      <c r="F96" s="215" t="s">
        <v>808</v>
      </c>
      <c r="G96" s="216" t="s">
        <v>136</v>
      </c>
      <c r="H96" s="217">
        <v>601.20000000000005</v>
      </c>
      <c r="I96" s="218"/>
      <c r="J96" s="219">
        <f>ROUND(I96*H96,2)</f>
        <v>0</v>
      </c>
      <c r="K96" s="215" t="s">
        <v>137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0.255</v>
      </c>
      <c r="T96" s="223">
        <f>S96*H96</f>
        <v>153.30600000000001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138</v>
      </c>
      <c r="AT96" s="224" t="s">
        <v>133</v>
      </c>
      <c r="AU96" s="224" t="s">
        <v>81</v>
      </c>
      <c r="AY96" s="18" t="s">
        <v>131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79</v>
      </c>
      <c r="BK96" s="225">
        <f>ROUND(I96*H96,2)</f>
        <v>0</v>
      </c>
      <c r="BL96" s="18" t="s">
        <v>138</v>
      </c>
      <c r="BM96" s="224" t="s">
        <v>809</v>
      </c>
    </row>
    <row r="97" s="2" customFormat="1">
      <c r="A97" s="39"/>
      <c r="B97" s="40"/>
      <c r="C97" s="41"/>
      <c r="D97" s="226" t="s">
        <v>140</v>
      </c>
      <c r="E97" s="41"/>
      <c r="F97" s="227" t="s">
        <v>810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140</v>
      </c>
      <c r="AU97" s="18" t="s">
        <v>81</v>
      </c>
    </row>
    <row r="98" s="2" customFormat="1">
      <c r="A98" s="39"/>
      <c r="B98" s="40"/>
      <c r="C98" s="41"/>
      <c r="D98" s="231" t="s">
        <v>142</v>
      </c>
      <c r="E98" s="41"/>
      <c r="F98" s="232" t="s">
        <v>811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142</v>
      </c>
      <c r="AU98" s="18" t="s">
        <v>81</v>
      </c>
    </row>
    <row r="99" s="2" customFormat="1">
      <c r="A99" s="39"/>
      <c r="B99" s="40"/>
      <c r="C99" s="41"/>
      <c r="D99" s="226" t="s">
        <v>144</v>
      </c>
      <c r="E99" s="41"/>
      <c r="F99" s="233" t="s">
        <v>145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144</v>
      </c>
      <c r="AU99" s="18" t="s">
        <v>81</v>
      </c>
    </row>
    <row r="100" s="13" customFormat="1">
      <c r="A100" s="13"/>
      <c r="B100" s="234"/>
      <c r="C100" s="235"/>
      <c r="D100" s="226" t="s">
        <v>146</v>
      </c>
      <c r="E100" s="236" t="s">
        <v>19</v>
      </c>
      <c r="F100" s="237" t="s">
        <v>812</v>
      </c>
      <c r="G100" s="235"/>
      <c r="H100" s="238">
        <v>550.10000000000002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146</v>
      </c>
      <c r="AU100" s="244" t="s">
        <v>81</v>
      </c>
      <c r="AV100" s="13" t="s">
        <v>81</v>
      </c>
      <c r="AW100" s="13" t="s">
        <v>33</v>
      </c>
      <c r="AX100" s="13" t="s">
        <v>72</v>
      </c>
      <c r="AY100" s="244" t="s">
        <v>131</v>
      </c>
    </row>
    <row r="101" s="13" customFormat="1">
      <c r="A101" s="13"/>
      <c r="B101" s="234"/>
      <c r="C101" s="235"/>
      <c r="D101" s="226" t="s">
        <v>146</v>
      </c>
      <c r="E101" s="236" t="s">
        <v>19</v>
      </c>
      <c r="F101" s="237" t="s">
        <v>813</v>
      </c>
      <c r="G101" s="235"/>
      <c r="H101" s="238">
        <v>51.100000000000001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146</v>
      </c>
      <c r="AU101" s="244" t="s">
        <v>81</v>
      </c>
      <c r="AV101" s="13" t="s">
        <v>81</v>
      </c>
      <c r="AW101" s="13" t="s">
        <v>33</v>
      </c>
      <c r="AX101" s="13" t="s">
        <v>72</v>
      </c>
      <c r="AY101" s="244" t="s">
        <v>131</v>
      </c>
    </row>
    <row r="102" s="14" customFormat="1">
      <c r="A102" s="14"/>
      <c r="B102" s="245"/>
      <c r="C102" s="246"/>
      <c r="D102" s="226" t="s">
        <v>146</v>
      </c>
      <c r="E102" s="247" t="s">
        <v>19</v>
      </c>
      <c r="F102" s="248" t="s">
        <v>156</v>
      </c>
      <c r="G102" s="246"/>
      <c r="H102" s="249">
        <v>601.20000000000005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146</v>
      </c>
      <c r="AU102" s="255" t="s">
        <v>81</v>
      </c>
      <c r="AV102" s="14" t="s">
        <v>138</v>
      </c>
      <c r="AW102" s="14" t="s">
        <v>33</v>
      </c>
      <c r="AX102" s="14" t="s">
        <v>79</v>
      </c>
      <c r="AY102" s="255" t="s">
        <v>131</v>
      </c>
    </row>
    <row r="103" s="2" customFormat="1" ht="16.5" customHeight="1">
      <c r="A103" s="39"/>
      <c r="B103" s="40"/>
      <c r="C103" s="213" t="s">
        <v>81</v>
      </c>
      <c r="D103" s="213" t="s">
        <v>133</v>
      </c>
      <c r="E103" s="214" t="s">
        <v>134</v>
      </c>
      <c r="F103" s="215" t="s">
        <v>135</v>
      </c>
      <c r="G103" s="216" t="s">
        <v>136</v>
      </c>
      <c r="H103" s="217">
        <v>801.70000000000005</v>
      </c>
      <c r="I103" s="218"/>
      <c r="J103" s="219">
        <f>ROUND(I103*H103,2)</f>
        <v>0</v>
      </c>
      <c r="K103" s="215" t="s">
        <v>137</v>
      </c>
      <c r="L103" s="45"/>
      <c r="M103" s="220" t="s">
        <v>19</v>
      </c>
      <c r="N103" s="221" t="s">
        <v>43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0.26000000000000001</v>
      </c>
      <c r="T103" s="223">
        <f>S103*H103</f>
        <v>208.44200000000001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138</v>
      </c>
      <c r="AT103" s="224" t="s">
        <v>133</v>
      </c>
      <c r="AU103" s="224" t="s">
        <v>81</v>
      </c>
      <c r="AY103" s="18" t="s">
        <v>131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79</v>
      </c>
      <c r="BK103" s="225">
        <f>ROUND(I103*H103,2)</f>
        <v>0</v>
      </c>
      <c r="BL103" s="18" t="s">
        <v>138</v>
      </c>
      <c r="BM103" s="224" t="s">
        <v>814</v>
      </c>
    </row>
    <row r="104" s="2" customFormat="1">
      <c r="A104" s="39"/>
      <c r="B104" s="40"/>
      <c r="C104" s="41"/>
      <c r="D104" s="226" t="s">
        <v>140</v>
      </c>
      <c r="E104" s="41"/>
      <c r="F104" s="227" t="s">
        <v>141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140</v>
      </c>
      <c r="AU104" s="18" t="s">
        <v>81</v>
      </c>
    </row>
    <row r="105" s="2" customFormat="1">
      <c r="A105" s="39"/>
      <c r="B105" s="40"/>
      <c r="C105" s="41"/>
      <c r="D105" s="231" t="s">
        <v>142</v>
      </c>
      <c r="E105" s="41"/>
      <c r="F105" s="232" t="s">
        <v>143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142</v>
      </c>
      <c r="AU105" s="18" t="s">
        <v>81</v>
      </c>
    </row>
    <row r="106" s="2" customFormat="1">
      <c r="A106" s="39"/>
      <c r="B106" s="40"/>
      <c r="C106" s="41"/>
      <c r="D106" s="226" t="s">
        <v>144</v>
      </c>
      <c r="E106" s="41"/>
      <c r="F106" s="233" t="s">
        <v>145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144</v>
      </c>
      <c r="AU106" s="18" t="s">
        <v>81</v>
      </c>
    </row>
    <row r="107" s="13" customFormat="1">
      <c r="A107" s="13"/>
      <c r="B107" s="234"/>
      <c r="C107" s="235"/>
      <c r="D107" s="226" t="s">
        <v>146</v>
      </c>
      <c r="E107" s="236" t="s">
        <v>19</v>
      </c>
      <c r="F107" s="237" t="s">
        <v>815</v>
      </c>
      <c r="G107" s="235"/>
      <c r="H107" s="238">
        <v>701.5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146</v>
      </c>
      <c r="AU107" s="244" t="s">
        <v>81</v>
      </c>
      <c r="AV107" s="13" t="s">
        <v>81</v>
      </c>
      <c r="AW107" s="13" t="s">
        <v>33</v>
      </c>
      <c r="AX107" s="13" t="s">
        <v>72</v>
      </c>
      <c r="AY107" s="244" t="s">
        <v>131</v>
      </c>
    </row>
    <row r="108" s="13" customFormat="1">
      <c r="A108" s="13"/>
      <c r="B108" s="234"/>
      <c r="C108" s="235"/>
      <c r="D108" s="226" t="s">
        <v>146</v>
      </c>
      <c r="E108" s="236" t="s">
        <v>19</v>
      </c>
      <c r="F108" s="237" t="s">
        <v>816</v>
      </c>
      <c r="G108" s="235"/>
      <c r="H108" s="238">
        <v>82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146</v>
      </c>
      <c r="AU108" s="244" t="s">
        <v>81</v>
      </c>
      <c r="AV108" s="13" t="s">
        <v>81</v>
      </c>
      <c r="AW108" s="13" t="s">
        <v>33</v>
      </c>
      <c r="AX108" s="13" t="s">
        <v>72</v>
      </c>
      <c r="AY108" s="244" t="s">
        <v>131</v>
      </c>
    </row>
    <row r="109" s="13" customFormat="1">
      <c r="A109" s="13"/>
      <c r="B109" s="234"/>
      <c r="C109" s="235"/>
      <c r="D109" s="226" t="s">
        <v>146</v>
      </c>
      <c r="E109" s="236" t="s">
        <v>19</v>
      </c>
      <c r="F109" s="237" t="s">
        <v>817</v>
      </c>
      <c r="G109" s="235"/>
      <c r="H109" s="238">
        <v>14.9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146</v>
      </c>
      <c r="AU109" s="244" t="s">
        <v>81</v>
      </c>
      <c r="AV109" s="13" t="s">
        <v>81</v>
      </c>
      <c r="AW109" s="13" t="s">
        <v>33</v>
      </c>
      <c r="AX109" s="13" t="s">
        <v>72</v>
      </c>
      <c r="AY109" s="244" t="s">
        <v>131</v>
      </c>
    </row>
    <row r="110" s="13" customFormat="1">
      <c r="A110" s="13"/>
      <c r="B110" s="234"/>
      <c r="C110" s="235"/>
      <c r="D110" s="226" t="s">
        <v>146</v>
      </c>
      <c r="E110" s="236" t="s">
        <v>19</v>
      </c>
      <c r="F110" s="237" t="s">
        <v>818</v>
      </c>
      <c r="G110" s="235"/>
      <c r="H110" s="238">
        <v>3.2999999999999998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146</v>
      </c>
      <c r="AU110" s="244" t="s">
        <v>81</v>
      </c>
      <c r="AV110" s="13" t="s">
        <v>81</v>
      </c>
      <c r="AW110" s="13" t="s">
        <v>33</v>
      </c>
      <c r="AX110" s="13" t="s">
        <v>72</v>
      </c>
      <c r="AY110" s="244" t="s">
        <v>131</v>
      </c>
    </row>
    <row r="111" s="14" customFormat="1">
      <c r="A111" s="14"/>
      <c r="B111" s="245"/>
      <c r="C111" s="246"/>
      <c r="D111" s="226" t="s">
        <v>146</v>
      </c>
      <c r="E111" s="247" t="s">
        <v>19</v>
      </c>
      <c r="F111" s="248" t="s">
        <v>156</v>
      </c>
      <c r="G111" s="246"/>
      <c r="H111" s="249">
        <v>801.70000000000005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146</v>
      </c>
      <c r="AU111" s="255" t="s">
        <v>81</v>
      </c>
      <c r="AV111" s="14" t="s">
        <v>138</v>
      </c>
      <c r="AW111" s="14" t="s">
        <v>33</v>
      </c>
      <c r="AX111" s="14" t="s">
        <v>79</v>
      </c>
      <c r="AY111" s="255" t="s">
        <v>131</v>
      </c>
    </row>
    <row r="112" s="2" customFormat="1" ht="16.5" customHeight="1">
      <c r="A112" s="39"/>
      <c r="B112" s="40"/>
      <c r="C112" s="213" t="s">
        <v>157</v>
      </c>
      <c r="D112" s="213" t="s">
        <v>133</v>
      </c>
      <c r="E112" s="214" t="s">
        <v>819</v>
      </c>
      <c r="F112" s="215" t="s">
        <v>820</v>
      </c>
      <c r="G112" s="216" t="s">
        <v>136</v>
      </c>
      <c r="H112" s="217">
        <v>3.7000000000000002</v>
      </c>
      <c r="I112" s="218"/>
      <c r="J112" s="219">
        <f>ROUND(I112*H112,2)</f>
        <v>0</v>
      </c>
      <c r="K112" s="215" t="s">
        <v>137</v>
      </c>
      <c r="L112" s="45"/>
      <c r="M112" s="220" t="s">
        <v>19</v>
      </c>
      <c r="N112" s="221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0.22</v>
      </c>
      <c r="T112" s="223">
        <f>S112*H112</f>
        <v>0.81400000000000006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138</v>
      </c>
      <c r="AT112" s="224" t="s">
        <v>133</v>
      </c>
      <c r="AU112" s="224" t="s">
        <v>81</v>
      </c>
      <c r="AY112" s="18" t="s">
        <v>131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79</v>
      </c>
      <c r="BK112" s="225">
        <f>ROUND(I112*H112,2)</f>
        <v>0</v>
      </c>
      <c r="BL112" s="18" t="s">
        <v>138</v>
      </c>
      <c r="BM112" s="224" t="s">
        <v>821</v>
      </c>
    </row>
    <row r="113" s="2" customFormat="1">
      <c r="A113" s="39"/>
      <c r="B113" s="40"/>
      <c r="C113" s="41"/>
      <c r="D113" s="226" t="s">
        <v>140</v>
      </c>
      <c r="E113" s="41"/>
      <c r="F113" s="227" t="s">
        <v>822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140</v>
      </c>
      <c r="AU113" s="18" t="s">
        <v>81</v>
      </c>
    </row>
    <row r="114" s="2" customFormat="1">
      <c r="A114" s="39"/>
      <c r="B114" s="40"/>
      <c r="C114" s="41"/>
      <c r="D114" s="231" t="s">
        <v>142</v>
      </c>
      <c r="E114" s="41"/>
      <c r="F114" s="232" t="s">
        <v>823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142</v>
      </c>
      <c r="AU114" s="18" t="s">
        <v>81</v>
      </c>
    </row>
    <row r="115" s="2" customFormat="1">
      <c r="A115" s="39"/>
      <c r="B115" s="40"/>
      <c r="C115" s="41"/>
      <c r="D115" s="226" t="s">
        <v>144</v>
      </c>
      <c r="E115" s="41"/>
      <c r="F115" s="233" t="s">
        <v>163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144</v>
      </c>
      <c r="AU115" s="18" t="s">
        <v>81</v>
      </c>
    </row>
    <row r="116" s="13" customFormat="1">
      <c r="A116" s="13"/>
      <c r="B116" s="234"/>
      <c r="C116" s="235"/>
      <c r="D116" s="226" t="s">
        <v>146</v>
      </c>
      <c r="E116" s="236" t="s">
        <v>19</v>
      </c>
      <c r="F116" s="237" t="s">
        <v>824</v>
      </c>
      <c r="G116" s="235"/>
      <c r="H116" s="238">
        <v>3.7000000000000002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146</v>
      </c>
      <c r="AU116" s="244" t="s">
        <v>81</v>
      </c>
      <c r="AV116" s="13" t="s">
        <v>81</v>
      </c>
      <c r="AW116" s="13" t="s">
        <v>33</v>
      </c>
      <c r="AX116" s="13" t="s">
        <v>79</v>
      </c>
      <c r="AY116" s="244" t="s">
        <v>131</v>
      </c>
    </row>
    <row r="117" s="2" customFormat="1" ht="21.75" customHeight="1">
      <c r="A117" s="39"/>
      <c r="B117" s="40"/>
      <c r="C117" s="213" t="s">
        <v>138</v>
      </c>
      <c r="D117" s="213" t="s">
        <v>133</v>
      </c>
      <c r="E117" s="214" t="s">
        <v>825</v>
      </c>
      <c r="F117" s="215" t="s">
        <v>826</v>
      </c>
      <c r="G117" s="216" t="s">
        <v>136</v>
      </c>
      <c r="H117" s="217">
        <v>82</v>
      </c>
      <c r="I117" s="218"/>
      <c r="J117" s="219">
        <f>ROUND(I117*H117,2)</f>
        <v>0</v>
      </c>
      <c r="K117" s="215" t="s">
        <v>137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0.44</v>
      </c>
      <c r="T117" s="223">
        <f>S117*H117</f>
        <v>36.079999999999998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138</v>
      </c>
      <c r="AT117" s="224" t="s">
        <v>133</v>
      </c>
      <c r="AU117" s="224" t="s">
        <v>81</v>
      </c>
      <c r="AY117" s="18" t="s">
        <v>131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138</v>
      </c>
      <c r="BM117" s="224" t="s">
        <v>827</v>
      </c>
    </row>
    <row r="118" s="2" customFormat="1">
      <c r="A118" s="39"/>
      <c r="B118" s="40"/>
      <c r="C118" s="41"/>
      <c r="D118" s="226" t="s">
        <v>140</v>
      </c>
      <c r="E118" s="41"/>
      <c r="F118" s="227" t="s">
        <v>828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140</v>
      </c>
      <c r="AU118" s="18" t="s">
        <v>81</v>
      </c>
    </row>
    <row r="119" s="2" customFormat="1">
      <c r="A119" s="39"/>
      <c r="B119" s="40"/>
      <c r="C119" s="41"/>
      <c r="D119" s="231" t="s">
        <v>142</v>
      </c>
      <c r="E119" s="41"/>
      <c r="F119" s="232" t="s">
        <v>829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142</v>
      </c>
      <c r="AU119" s="18" t="s">
        <v>81</v>
      </c>
    </row>
    <row r="120" s="2" customFormat="1">
      <c r="A120" s="39"/>
      <c r="B120" s="40"/>
      <c r="C120" s="41"/>
      <c r="D120" s="226" t="s">
        <v>144</v>
      </c>
      <c r="E120" s="41"/>
      <c r="F120" s="233" t="s">
        <v>163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81</v>
      </c>
    </row>
    <row r="121" s="13" customFormat="1">
      <c r="A121" s="13"/>
      <c r="B121" s="234"/>
      <c r="C121" s="235"/>
      <c r="D121" s="226" t="s">
        <v>146</v>
      </c>
      <c r="E121" s="236" t="s">
        <v>19</v>
      </c>
      <c r="F121" s="237" t="s">
        <v>830</v>
      </c>
      <c r="G121" s="235"/>
      <c r="H121" s="238">
        <v>82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146</v>
      </c>
      <c r="AU121" s="244" t="s">
        <v>81</v>
      </c>
      <c r="AV121" s="13" t="s">
        <v>81</v>
      </c>
      <c r="AW121" s="13" t="s">
        <v>33</v>
      </c>
      <c r="AX121" s="13" t="s">
        <v>79</v>
      </c>
      <c r="AY121" s="244" t="s">
        <v>131</v>
      </c>
    </row>
    <row r="122" s="2" customFormat="1" ht="16.5" customHeight="1">
      <c r="A122" s="39"/>
      <c r="B122" s="40"/>
      <c r="C122" s="213" t="s">
        <v>171</v>
      </c>
      <c r="D122" s="213" t="s">
        <v>133</v>
      </c>
      <c r="E122" s="214" t="s">
        <v>831</v>
      </c>
      <c r="F122" s="215" t="s">
        <v>832</v>
      </c>
      <c r="G122" s="216" t="s">
        <v>136</v>
      </c>
      <c r="H122" s="217">
        <v>687.89999999999998</v>
      </c>
      <c r="I122" s="218"/>
      <c r="J122" s="219">
        <f>ROUND(I122*H122,2)</f>
        <v>0</v>
      </c>
      <c r="K122" s="215" t="s">
        <v>137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0.17000000000000001</v>
      </c>
      <c r="T122" s="223">
        <f>S122*H122</f>
        <v>116.943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138</v>
      </c>
      <c r="AT122" s="224" t="s">
        <v>133</v>
      </c>
      <c r="AU122" s="224" t="s">
        <v>81</v>
      </c>
      <c r="AY122" s="18" t="s">
        <v>131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138</v>
      </c>
      <c r="BM122" s="224" t="s">
        <v>833</v>
      </c>
    </row>
    <row r="123" s="2" customFormat="1">
      <c r="A123" s="39"/>
      <c r="B123" s="40"/>
      <c r="C123" s="41"/>
      <c r="D123" s="226" t="s">
        <v>140</v>
      </c>
      <c r="E123" s="41"/>
      <c r="F123" s="227" t="s">
        <v>834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140</v>
      </c>
      <c r="AU123" s="18" t="s">
        <v>81</v>
      </c>
    </row>
    <row r="124" s="2" customFormat="1">
      <c r="A124" s="39"/>
      <c r="B124" s="40"/>
      <c r="C124" s="41"/>
      <c r="D124" s="231" t="s">
        <v>142</v>
      </c>
      <c r="E124" s="41"/>
      <c r="F124" s="232" t="s">
        <v>835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142</v>
      </c>
      <c r="AU124" s="18" t="s">
        <v>81</v>
      </c>
    </row>
    <row r="125" s="2" customFormat="1">
      <c r="A125" s="39"/>
      <c r="B125" s="40"/>
      <c r="C125" s="41"/>
      <c r="D125" s="226" t="s">
        <v>144</v>
      </c>
      <c r="E125" s="41"/>
      <c r="F125" s="233" t="s">
        <v>163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144</v>
      </c>
      <c r="AU125" s="18" t="s">
        <v>81</v>
      </c>
    </row>
    <row r="126" s="13" customFormat="1">
      <c r="A126" s="13"/>
      <c r="B126" s="234"/>
      <c r="C126" s="235"/>
      <c r="D126" s="226" t="s">
        <v>146</v>
      </c>
      <c r="E126" s="236" t="s">
        <v>19</v>
      </c>
      <c r="F126" s="237" t="s">
        <v>836</v>
      </c>
      <c r="G126" s="235"/>
      <c r="H126" s="238">
        <v>4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146</v>
      </c>
      <c r="AU126" s="244" t="s">
        <v>81</v>
      </c>
      <c r="AV126" s="13" t="s">
        <v>81</v>
      </c>
      <c r="AW126" s="13" t="s">
        <v>33</v>
      </c>
      <c r="AX126" s="13" t="s">
        <v>72</v>
      </c>
      <c r="AY126" s="244" t="s">
        <v>131</v>
      </c>
    </row>
    <row r="127" s="13" customFormat="1">
      <c r="A127" s="13"/>
      <c r="B127" s="234"/>
      <c r="C127" s="235"/>
      <c r="D127" s="226" t="s">
        <v>146</v>
      </c>
      <c r="E127" s="236" t="s">
        <v>19</v>
      </c>
      <c r="F127" s="237" t="s">
        <v>837</v>
      </c>
      <c r="G127" s="235"/>
      <c r="H127" s="238">
        <v>683.89999999999998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146</v>
      </c>
      <c r="AU127" s="244" t="s">
        <v>81</v>
      </c>
      <c r="AV127" s="13" t="s">
        <v>81</v>
      </c>
      <c r="AW127" s="13" t="s">
        <v>33</v>
      </c>
      <c r="AX127" s="13" t="s">
        <v>72</v>
      </c>
      <c r="AY127" s="244" t="s">
        <v>131</v>
      </c>
    </row>
    <row r="128" s="14" customFormat="1">
      <c r="A128" s="14"/>
      <c r="B128" s="245"/>
      <c r="C128" s="246"/>
      <c r="D128" s="226" t="s">
        <v>146</v>
      </c>
      <c r="E128" s="247" t="s">
        <v>19</v>
      </c>
      <c r="F128" s="248" t="s">
        <v>156</v>
      </c>
      <c r="G128" s="246"/>
      <c r="H128" s="249">
        <v>687.89999999999998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146</v>
      </c>
      <c r="AU128" s="255" t="s">
        <v>81</v>
      </c>
      <c r="AV128" s="14" t="s">
        <v>138</v>
      </c>
      <c r="AW128" s="14" t="s">
        <v>33</v>
      </c>
      <c r="AX128" s="14" t="s">
        <v>79</v>
      </c>
      <c r="AY128" s="255" t="s">
        <v>131</v>
      </c>
    </row>
    <row r="129" s="2" customFormat="1" ht="16.5" customHeight="1">
      <c r="A129" s="39"/>
      <c r="B129" s="40"/>
      <c r="C129" s="213" t="s">
        <v>178</v>
      </c>
      <c r="D129" s="213" t="s">
        <v>133</v>
      </c>
      <c r="E129" s="214" t="s">
        <v>838</v>
      </c>
      <c r="F129" s="215" t="s">
        <v>839</v>
      </c>
      <c r="G129" s="216" t="s">
        <v>136</v>
      </c>
      <c r="H129" s="217">
        <v>1246.2000000000001</v>
      </c>
      <c r="I129" s="218"/>
      <c r="J129" s="219">
        <f>ROUND(I129*H129,2)</f>
        <v>0</v>
      </c>
      <c r="K129" s="215" t="s">
        <v>137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0.28999999999999998</v>
      </c>
      <c r="T129" s="223">
        <f>S129*H129</f>
        <v>361.39799999999997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138</v>
      </c>
      <c r="AT129" s="224" t="s">
        <v>133</v>
      </c>
      <c r="AU129" s="224" t="s">
        <v>81</v>
      </c>
      <c r="AY129" s="18" t="s">
        <v>131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79</v>
      </c>
      <c r="BK129" s="225">
        <f>ROUND(I129*H129,2)</f>
        <v>0</v>
      </c>
      <c r="BL129" s="18" t="s">
        <v>138</v>
      </c>
      <c r="BM129" s="224" t="s">
        <v>840</v>
      </c>
    </row>
    <row r="130" s="2" customFormat="1">
      <c r="A130" s="39"/>
      <c r="B130" s="40"/>
      <c r="C130" s="41"/>
      <c r="D130" s="226" t="s">
        <v>140</v>
      </c>
      <c r="E130" s="41"/>
      <c r="F130" s="227" t="s">
        <v>841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140</v>
      </c>
      <c r="AU130" s="18" t="s">
        <v>81</v>
      </c>
    </row>
    <row r="131" s="2" customFormat="1">
      <c r="A131" s="39"/>
      <c r="B131" s="40"/>
      <c r="C131" s="41"/>
      <c r="D131" s="231" t="s">
        <v>142</v>
      </c>
      <c r="E131" s="41"/>
      <c r="F131" s="232" t="s">
        <v>842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142</v>
      </c>
      <c r="AU131" s="18" t="s">
        <v>81</v>
      </c>
    </row>
    <row r="132" s="2" customFormat="1">
      <c r="A132" s="39"/>
      <c r="B132" s="40"/>
      <c r="C132" s="41"/>
      <c r="D132" s="226" t="s">
        <v>144</v>
      </c>
      <c r="E132" s="41"/>
      <c r="F132" s="233" t="s">
        <v>163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144</v>
      </c>
      <c r="AU132" s="18" t="s">
        <v>81</v>
      </c>
    </row>
    <row r="133" s="13" customFormat="1">
      <c r="A133" s="13"/>
      <c r="B133" s="234"/>
      <c r="C133" s="235"/>
      <c r="D133" s="226" t="s">
        <v>146</v>
      </c>
      <c r="E133" s="236" t="s">
        <v>19</v>
      </c>
      <c r="F133" s="237" t="s">
        <v>843</v>
      </c>
      <c r="G133" s="235"/>
      <c r="H133" s="238">
        <v>28.600000000000001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146</v>
      </c>
      <c r="AU133" s="244" t="s">
        <v>81</v>
      </c>
      <c r="AV133" s="13" t="s">
        <v>81</v>
      </c>
      <c r="AW133" s="13" t="s">
        <v>33</v>
      </c>
      <c r="AX133" s="13" t="s">
        <v>72</v>
      </c>
      <c r="AY133" s="244" t="s">
        <v>131</v>
      </c>
    </row>
    <row r="134" s="13" customFormat="1">
      <c r="A134" s="13"/>
      <c r="B134" s="234"/>
      <c r="C134" s="235"/>
      <c r="D134" s="226" t="s">
        <v>146</v>
      </c>
      <c r="E134" s="236" t="s">
        <v>19</v>
      </c>
      <c r="F134" s="237" t="s">
        <v>844</v>
      </c>
      <c r="G134" s="235"/>
      <c r="H134" s="238">
        <v>667.5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146</v>
      </c>
      <c r="AU134" s="244" t="s">
        <v>81</v>
      </c>
      <c r="AV134" s="13" t="s">
        <v>81</v>
      </c>
      <c r="AW134" s="13" t="s">
        <v>33</v>
      </c>
      <c r="AX134" s="13" t="s">
        <v>72</v>
      </c>
      <c r="AY134" s="244" t="s">
        <v>131</v>
      </c>
    </row>
    <row r="135" s="13" customFormat="1">
      <c r="A135" s="13"/>
      <c r="B135" s="234"/>
      <c r="C135" s="235"/>
      <c r="D135" s="226" t="s">
        <v>146</v>
      </c>
      <c r="E135" s="236" t="s">
        <v>19</v>
      </c>
      <c r="F135" s="237" t="s">
        <v>845</v>
      </c>
      <c r="G135" s="235"/>
      <c r="H135" s="238">
        <v>550.10000000000002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146</v>
      </c>
      <c r="AU135" s="244" t="s">
        <v>81</v>
      </c>
      <c r="AV135" s="13" t="s">
        <v>81</v>
      </c>
      <c r="AW135" s="13" t="s">
        <v>33</v>
      </c>
      <c r="AX135" s="13" t="s">
        <v>72</v>
      </c>
      <c r="AY135" s="244" t="s">
        <v>131</v>
      </c>
    </row>
    <row r="136" s="14" customFormat="1">
      <c r="A136" s="14"/>
      <c r="B136" s="245"/>
      <c r="C136" s="246"/>
      <c r="D136" s="226" t="s">
        <v>146</v>
      </c>
      <c r="E136" s="247" t="s">
        <v>19</v>
      </c>
      <c r="F136" s="248" t="s">
        <v>156</v>
      </c>
      <c r="G136" s="246"/>
      <c r="H136" s="249">
        <v>1246.2000000000001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146</v>
      </c>
      <c r="AU136" s="255" t="s">
        <v>81</v>
      </c>
      <c r="AV136" s="14" t="s">
        <v>138</v>
      </c>
      <c r="AW136" s="14" t="s">
        <v>33</v>
      </c>
      <c r="AX136" s="14" t="s">
        <v>79</v>
      </c>
      <c r="AY136" s="255" t="s">
        <v>131</v>
      </c>
    </row>
    <row r="137" s="2" customFormat="1" ht="16.5" customHeight="1">
      <c r="A137" s="39"/>
      <c r="B137" s="40"/>
      <c r="C137" s="213" t="s">
        <v>185</v>
      </c>
      <c r="D137" s="213" t="s">
        <v>133</v>
      </c>
      <c r="E137" s="214" t="s">
        <v>846</v>
      </c>
      <c r="F137" s="215" t="s">
        <v>847</v>
      </c>
      <c r="G137" s="216" t="s">
        <v>136</v>
      </c>
      <c r="H137" s="217">
        <v>692.20000000000005</v>
      </c>
      <c r="I137" s="218"/>
      <c r="J137" s="219">
        <f>ROUND(I137*H137,2)</f>
        <v>0</v>
      </c>
      <c r="K137" s="215" t="s">
        <v>137</v>
      </c>
      <c r="L137" s="45"/>
      <c r="M137" s="220" t="s">
        <v>19</v>
      </c>
      <c r="N137" s="221" t="s">
        <v>43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0.23999999999999999</v>
      </c>
      <c r="T137" s="223">
        <f>S137*H137</f>
        <v>166.12800000000001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138</v>
      </c>
      <c r="AT137" s="224" t="s">
        <v>133</v>
      </c>
      <c r="AU137" s="224" t="s">
        <v>81</v>
      </c>
      <c r="AY137" s="18" t="s">
        <v>131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79</v>
      </c>
      <c r="BK137" s="225">
        <f>ROUND(I137*H137,2)</f>
        <v>0</v>
      </c>
      <c r="BL137" s="18" t="s">
        <v>138</v>
      </c>
      <c r="BM137" s="224" t="s">
        <v>848</v>
      </c>
    </row>
    <row r="138" s="2" customFormat="1">
      <c r="A138" s="39"/>
      <c r="B138" s="40"/>
      <c r="C138" s="41"/>
      <c r="D138" s="226" t="s">
        <v>140</v>
      </c>
      <c r="E138" s="41"/>
      <c r="F138" s="227" t="s">
        <v>849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140</v>
      </c>
      <c r="AU138" s="18" t="s">
        <v>81</v>
      </c>
    </row>
    <row r="139" s="2" customFormat="1">
      <c r="A139" s="39"/>
      <c r="B139" s="40"/>
      <c r="C139" s="41"/>
      <c r="D139" s="231" t="s">
        <v>142</v>
      </c>
      <c r="E139" s="41"/>
      <c r="F139" s="232" t="s">
        <v>850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142</v>
      </c>
      <c r="AU139" s="18" t="s">
        <v>81</v>
      </c>
    </row>
    <row r="140" s="2" customFormat="1">
      <c r="A140" s="39"/>
      <c r="B140" s="40"/>
      <c r="C140" s="41"/>
      <c r="D140" s="226" t="s">
        <v>144</v>
      </c>
      <c r="E140" s="41"/>
      <c r="F140" s="233" t="s">
        <v>163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144</v>
      </c>
      <c r="AU140" s="18" t="s">
        <v>81</v>
      </c>
    </row>
    <row r="141" s="13" customFormat="1">
      <c r="A141" s="13"/>
      <c r="B141" s="234"/>
      <c r="C141" s="235"/>
      <c r="D141" s="226" t="s">
        <v>146</v>
      </c>
      <c r="E141" s="236" t="s">
        <v>19</v>
      </c>
      <c r="F141" s="237" t="s">
        <v>851</v>
      </c>
      <c r="G141" s="235"/>
      <c r="H141" s="238">
        <v>683.89999999999998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146</v>
      </c>
      <c r="AU141" s="244" t="s">
        <v>81</v>
      </c>
      <c r="AV141" s="13" t="s">
        <v>81</v>
      </c>
      <c r="AW141" s="13" t="s">
        <v>33</v>
      </c>
      <c r="AX141" s="13" t="s">
        <v>72</v>
      </c>
      <c r="AY141" s="244" t="s">
        <v>131</v>
      </c>
    </row>
    <row r="142" s="13" customFormat="1">
      <c r="A142" s="13"/>
      <c r="B142" s="234"/>
      <c r="C142" s="235"/>
      <c r="D142" s="226" t="s">
        <v>146</v>
      </c>
      <c r="E142" s="236" t="s">
        <v>19</v>
      </c>
      <c r="F142" s="237" t="s">
        <v>852</v>
      </c>
      <c r="G142" s="235"/>
      <c r="H142" s="238">
        <v>8.3000000000000007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146</v>
      </c>
      <c r="AU142" s="244" t="s">
        <v>81</v>
      </c>
      <c r="AV142" s="13" t="s">
        <v>81</v>
      </c>
      <c r="AW142" s="13" t="s">
        <v>33</v>
      </c>
      <c r="AX142" s="13" t="s">
        <v>72</v>
      </c>
      <c r="AY142" s="244" t="s">
        <v>131</v>
      </c>
    </row>
    <row r="143" s="14" customFormat="1">
      <c r="A143" s="14"/>
      <c r="B143" s="245"/>
      <c r="C143" s="246"/>
      <c r="D143" s="226" t="s">
        <v>146</v>
      </c>
      <c r="E143" s="247" t="s">
        <v>19</v>
      </c>
      <c r="F143" s="248" t="s">
        <v>156</v>
      </c>
      <c r="G143" s="246"/>
      <c r="H143" s="249">
        <v>692.20000000000005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146</v>
      </c>
      <c r="AU143" s="255" t="s">
        <v>81</v>
      </c>
      <c r="AV143" s="14" t="s">
        <v>138</v>
      </c>
      <c r="AW143" s="14" t="s">
        <v>33</v>
      </c>
      <c r="AX143" s="14" t="s">
        <v>79</v>
      </c>
      <c r="AY143" s="255" t="s">
        <v>131</v>
      </c>
    </row>
    <row r="144" s="2" customFormat="1" ht="16.5" customHeight="1">
      <c r="A144" s="39"/>
      <c r="B144" s="40"/>
      <c r="C144" s="213" t="s">
        <v>192</v>
      </c>
      <c r="D144" s="213" t="s">
        <v>133</v>
      </c>
      <c r="E144" s="214" t="s">
        <v>853</v>
      </c>
      <c r="F144" s="215" t="s">
        <v>854</v>
      </c>
      <c r="G144" s="216" t="s">
        <v>136</v>
      </c>
      <c r="H144" s="217">
        <v>683.89999999999998</v>
      </c>
      <c r="I144" s="218"/>
      <c r="J144" s="219">
        <f>ROUND(I144*H144,2)</f>
        <v>0</v>
      </c>
      <c r="K144" s="215" t="s">
        <v>137</v>
      </c>
      <c r="L144" s="45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0.098000000000000004</v>
      </c>
      <c r="T144" s="223">
        <f>S144*H144</f>
        <v>67.022199999999998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138</v>
      </c>
      <c r="AT144" s="224" t="s">
        <v>133</v>
      </c>
      <c r="AU144" s="224" t="s">
        <v>81</v>
      </c>
      <c r="AY144" s="18" t="s">
        <v>131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79</v>
      </c>
      <c r="BK144" s="225">
        <f>ROUND(I144*H144,2)</f>
        <v>0</v>
      </c>
      <c r="BL144" s="18" t="s">
        <v>138</v>
      </c>
      <c r="BM144" s="224" t="s">
        <v>855</v>
      </c>
    </row>
    <row r="145" s="2" customFormat="1">
      <c r="A145" s="39"/>
      <c r="B145" s="40"/>
      <c r="C145" s="41"/>
      <c r="D145" s="226" t="s">
        <v>140</v>
      </c>
      <c r="E145" s="41"/>
      <c r="F145" s="227" t="s">
        <v>856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140</v>
      </c>
      <c r="AU145" s="18" t="s">
        <v>81</v>
      </c>
    </row>
    <row r="146" s="2" customFormat="1">
      <c r="A146" s="39"/>
      <c r="B146" s="40"/>
      <c r="C146" s="41"/>
      <c r="D146" s="231" t="s">
        <v>142</v>
      </c>
      <c r="E146" s="41"/>
      <c r="F146" s="232" t="s">
        <v>857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142</v>
      </c>
      <c r="AU146" s="18" t="s">
        <v>81</v>
      </c>
    </row>
    <row r="147" s="2" customFormat="1">
      <c r="A147" s="39"/>
      <c r="B147" s="40"/>
      <c r="C147" s="41"/>
      <c r="D147" s="226" t="s">
        <v>144</v>
      </c>
      <c r="E147" s="41"/>
      <c r="F147" s="233" t="s">
        <v>163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144</v>
      </c>
      <c r="AU147" s="18" t="s">
        <v>81</v>
      </c>
    </row>
    <row r="148" s="13" customFormat="1">
      <c r="A148" s="13"/>
      <c r="B148" s="234"/>
      <c r="C148" s="235"/>
      <c r="D148" s="226" t="s">
        <v>146</v>
      </c>
      <c r="E148" s="236" t="s">
        <v>19</v>
      </c>
      <c r="F148" s="237" t="s">
        <v>858</v>
      </c>
      <c r="G148" s="235"/>
      <c r="H148" s="238">
        <v>683.89999999999998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146</v>
      </c>
      <c r="AU148" s="244" t="s">
        <v>81</v>
      </c>
      <c r="AV148" s="13" t="s">
        <v>81</v>
      </c>
      <c r="AW148" s="13" t="s">
        <v>33</v>
      </c>
      <c r="AX148" s="13" t="s">
        <v>79</v>
      </c>
      <c r="AY148" s="244" t="s">
        <v>131</v>
      </c>
    </row>
    <row r="149" s="2" customFormat="1" ht="16.5" customHeight="1">
      <c r="A149" s="39"/>
      <c r="B149" s="40"/>
      <c r="C149" s="213" t="s">
        <v>202</v>
      </c>
      <c r="D149" s="213" t="s">
        <v>133</v>
      </c>
      <c r="E149" s="214" t="s">
        <v>859</v>
      </c>
      <c r="F149" s="215" t="s">
        <v>860</v>
      </c>
      <c r="G149" s="216" t="s">
        <v>195</v>
      </c>
      <c r="H149" s="217">
        <v>80.900000000000006</v>
      </c>
      <c r="I149" s="218"/>
      <c r="J149" s="219">
        <f>ROUND(I149*H149,2)</f>
        <v>0</v>
      </c>
      <c r="K149" s="215" t="s">
        <v>137</v>
      </c>
      <c r="L149" s="45"/>
      <c r="M149" s="220" t="s">
        <v>19</v>
      </c>
      <c r="N149" s="221" t="s">
        <v>43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0.28999999999999998</v>
      </c>
      <c r="T149" s="223">
        <f>S149*H149</f>
        <v>23.460999999999999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138</v>
      </c>
      <c r="AT149" s="224" t="s">
        <v>133</v>
      </c>
      <c r="AU149" s="224" t="s">
        <v>81</v>
      </c>
      <c r="AY149" s="18" t="s">
        <v>131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79</v>
      </c>
      <c r="BK149" s="225">
        <f>ROUND(I149*H149,2)</f>
        <v>0</v>
      </c>
      <c r="BL149" s="18" t="s">
        <v>138</v>
      </c>
      <c r="BM149" s="224" t="s">
        <v>861</v>
      </c>
    </row>
    <row r="150" s="2" customFormat="1">
      <c r="A150" s="39"/>
      <c r="B150" s="40"/>
      <c r="C150" s="41"/>
      <c r="D150" s="226" t="s">
        <v>140</v>
      </c>
      <c r="E150" s="41"/>
      <c r="F150" s="227" t="s">
        <v>862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140</v>
      </c>
      <c r="AU150" s="18" t="s">
        <v>81</v>
      </c>
    </row>
    <row r="151" s="2" customFormat="1">
      <c r="A151" s="39"/>
      <c r="B151" s="40"/>
      <c r="C151" s="41"/>
      <c r="D151" s="231" t="s">
        <v>142</v>
      </c>
      <c r="E151" s="41"/>
      <c r="F151" s="232" t="s">
        <v>863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142</v>
      </c>
      <c r="AU151" s="18" t="s">
        <v>81</v>
      </c>
    </row>
    <row r="152" s="2" customFormat="1">
      <c r="A152" s="39"/>
      <c r="B152" s="40"/>
      <c r="C152" s="41"/>
      <c r="D152" s="226" t="s">
        <v>144</v>
      </c>
      <c r="E152" s="41"/>
      <c r="F152" s="233" t="s">
        <v>199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144</v>
      </c>
      <c r="AU152" s="18" t="s">
        <v>81</v>
      </c>
    </row>
    <row r="153" s="13" customFormat="1">
      <c r="A153" s="13"/>
      <c r="B153" s="234"/>
      <c r="C153" s="235"/>
      <c r="D153" s="226" t="s">
        <v>146</v>
      </c>
      <c r="E153" s="236" t="s">
        <v>19</v>
      </c>
      <c r="F153" s="237" t="s">
        <v>864</v>
      </c>
      <c r="G153" s="235"/>
      <c r="H153" s="238">
        <v>80.900000000000006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146</v>
      </c>
      <c r="AU153" s="244" t="s">
        <v>81</v>
      </c>
      <c r="AV153" s="13" t="s">
        <v>81</v>
      </c>
      <c r="AW153" s="13" t="s">
        <v>33</v>
      </c>
      <c r="AX153" s="13" t="s">
        <v>79</v>
      </c>
      <c r="AY153" s="244" t="s">
        <v>131</v>
      </c>
    </row>
    <row r="154" s="2" customFormat="1" ht="16.5" customHeight="1">
      <c r="A154" s="39"/>
      <c r="B154" s="40"/>
      <c r="C154" s="213" t="s">
        <v>213</v>
      </c>
      <c r="D154" s="213" t="s">
        <v>133</v>
      </c>
      <c r="E154" s="214" t="s">
        <v>193</v>
      </c>
      <c r="F154" s="215" t="s">
        <v>194</v>
      </c>
      <c r="G154" s="216" t="s">
        <v>195</v>
      </c>
      <c r="H154" s="217">
        <v>1055.8</v>
      </c>
      <c r="I154" s="218"/>
      <c r="J154" s="219">
        <f>ROUND(I154*H154,2)</f>
        <v>0</v>
      </c>
      <c r="K154" s="215" t="s">
        <v>137</v>
      </c>
      <c r="L154" s="45"/>
      <c r="M154" s="220" t="s">
        <v>19</v>
      </c>
      <c r="N154" s="221" t="s">
        <v>43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0.20499999999999999</v>
      </c>
      <c r="T154" s="223">
        <f>S154*H154</f>
        <v>216.43899999999997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138</v>
      </c>
      <c r="AT154" s="224" t="s">
        <v>133</v>
      </c>
      <c r="AU154" s="224" t="s">
        <v>81</v>
      </c>
      <c r="AY154" s="18" t="s">
        <v>131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79</v>
      </c>
      <c r="BK154" s="225">
        <f>ROUND(I154*H154,2)</f>
        <v>0</v>
      </c>
      <c r="BL154" s="18" t="s">
        <v>138</v>
      </c>
      <c r="BM154" s="224" t="s">
        <v>865</v>
      </c>
    </row>
    <row r="155" s="2" customFormat="1">
      <c r="A155" s="39"/>
      <c r="B155" s="40"/>
      <c r="C155" s="41"/>
      <c r="D155" s="226" t="s">
        <v>140</v>
      </c>
      <c r="E155" s="41"/>
      <c r="F155" s="227" t="s">
        <v>197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140</v>
      </c>
      <c r="AU155" s="18" t="s">
        <v>81</v>
      </c>
    </row>
    <row r="156" s="2" customFormat="1">
      <c r="A156" s="39"/>
      <c r="B156" s="40"/>
      <c r="C156" s="41"/>
      <c r="D156" s="231" t="s">
        <v>142</v>
      </c>
      <c r="E156" s="41"/>
      <c r="F156" s="232" t="s">
        <v>198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142</v>
      </c>
      <c r="AU156" s="18" t="s">
        <v>81</v>
      </c>
    </row>
    <row r="157" s="2" customFormat="1">
      <c r="A157" s="39"/>
      <c r="B157" s="40"/>
      <c r="C157" s="41"/>
      <c r="D157" s="226" t="s">
        <v>144</v>
      </c>
      <c r="E157" s="41"/>
      <c r="F157" s="233" t="s">
        <v>199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144</v>
      </c>
      <c r="AU157" s="18" t="s">
        <v>81</v>
      </c>
    </row>
    <row r="158" s="13" customFormat="1">
      <c r="A158" s="13"/>
      <c r="B158" s="234"/>
      <c r="C158" s="235"/>
      <c r="D158" s="226" t="s">
        <v>146</v>
      </c>
      <c r="E158" s="236" t="s">
        <v>19</v>
      </c>
      <c r="F158" s="237" t="s">
        <v>866</v>
      </c>
      <c r="G158" s="235"/>
      <c r="H158" s="238">
        <v>1039.8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146</v>
      </c>
      <c r="AU158" s="244" t="s">
        <v>81</v>
      </c>
      <c r="AV158" s="13" t="s">
        <v>81</v>
      </c>
      <c r="AW158" s="13" t="s">
        <v>33</v>
      </c>
      <c r="AX158" s="13" t="s">
        <v>72</v>
      </c>
      <c r="AY158" s="244" t="s">
        <v>131</v>
      </c>
    </row>
    <row r="159" s="13" customFormat="1">
      <c r="A159" s="13"/>
      <c r="B159" s="234"/>
      <c r="C159" s="235"/>
      <c r="D159" s="226" t="s">
        <v>146</v>
      </c>
      <c r="E159" s="236" t="s">
        <v>19</v>
      </c>
      <c r="F159" s="237" t="s">
        <v>867</v>
      </c>
      <c r="G159" s="235"/>
      <c r="H159" s="238">
        <v>16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146</v>
      </c>
      <c r="AU159" s="244" t="s">
        <v>81</v>
      </c>
      <c r="AV159" s="13" t="s">
        <v>81</v>
      </c>
      <c r="AW159" s="13" t="s">
        <v>33</v>
      </c>
      <c r="AX159" s="13" t="s">
        <v>72</v>
      </c>
      <c r="AY159" s="244" t="s">
        <v>131</v>
      </c>
    </row>
    <row r="160" s="14" customFormat="1">
      <c r="A160" s="14"/>
      <c r="B160" s="245"/>
      <c r="C160" s="246"/>
      <c r="D160" s="226" t="s">
        <v>146</v>
      </c>
      <c r="E160" s="247" t="s">
        <v>19</v>
      </c>
      <c r="F160" s="248" t="s">
        <v>156</v>
      </c>
      <c r="G160" s="246"/>
      <c r="H160" s="249">
        <v>1055.8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146</v>
      </c>
      <c r="AU160" s="255" t="s">
        <v>81</v>
      </c>
      <c r="AV160" s="14" t="s">
        <v>138</v>
      </c>
      <c r="AW160" s="14" t="s">
        <v>33</v>
      </c>
      <c r="AX160" s="14" t="s">
        <v>79</v>
      </c>
      <c r="AY160" s="255" t="s">
        <v>131</v>
      </c>
    </row>
    <row r="161" s="2" customFormat="1" ht="21.75" customHeight="1">
      <c r="A161" s="39"/>
      <c r="B161" s="40"/>
      <c r="C161" s="213" t="s">
        <v>223</v>
      </c>
      <c r="D161" s="213" t="s">
        <v>133</v>
      </c>
      <c r="E161" s="214" t="s">
        <v>868</v>
      </c>
      <c r="F161" s="215" t="s">
        <v>869</v>
      </c>
      <c r="G161" s="216" t="s">
        <v>205</v>
      </c>
      <c r="H161" s="217">
        <v>166.73500000000001</v>
      </c>
      <c r="I161" s="218"/>
      <c r="J161" s="219">
        <f>ROUND(I161*H161,2)</f>
        <v>0</v>
      </c>
      <c r="K161" s="215" t="s">
        <v>137</v>
      </c>
      <c r="L161" s="45"/>
      <c r="M161" s="220" t="s">
        <v>19</v>
      </c>
      <c r="N161" s="221" t="s">
        <v>43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138</v>
      </c>
      <c r="AT161" s="224" t="s">
        <v>133</v>
      </c>
      <c r="AU161" s="224" t="s">
        <v>81</v>
      </c>
      <c r="AY161" s="18" t="s">
        <v>131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79</v>
      </c>
      <c r="BK161" s="225">
        <f>ROUND(I161*H161,2)</f>
        <v>0</v>
      </c>
      <c r="BL161" s="18" t="s">
        <v>138</v>
      </c>
      <c r="BM161" s="224" t="s">
        <v>870</v>
      </c>
    </row>
    <row r="162" s="2" customFormat="1">
      <c r="A162" s="39"/>
      <c r="B162" s="40"/>
      <c r="C162" s="41"/>
      <c r="D162" s="226" t="s">
        <v>140</v>
      </c>
      <c r="E162" s="41"/>
      <c r="F162" s="227" t="s">
        <v>871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140</v>
      </c>
      <c r="AU162" s="18" t="s">
        <v>81</v>
      </c>
    </row>
    <row r="163" s="2" customFormat="1">
      <c r="A163" s="39"/>
      <c r="B163" s="40"/>
      <c r="C163" s="41"/>
      <c r="D163" s="231" t="s">
        <v>142</v>
      </c>
      <c r="E163" s="41"/>
      <c r="F163" s="232" t="s">
        <v>872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142</v>
      </c>
      <c r="AU163" s="18" t="s">
        <v>81</v>
      </c>
    </row>
    <row r="164" s="2" customFormat="1">
      <c r="A164" s="39"/>
      <c r="B164" s="40"/>
      <c r="C164" s="41"/>
      <c r="D164" s="226" t="s">
        <v>144</v>
      </c>
      <c r="E164" s="41"/>
      <c r="F164" s="233" t="s">
        <v>209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144</v>
      </c>
      <c r="AU164" s="18" t="s">
        <v>81</v>
      </c>
    </row>
    <row r="165" s="13" customFormat="1">
      <c r="A165" s="13"/>
      <c r="B165" s="234"/>
      <c r="C165" s="235"/>
      <c r="D165" s="226" t="s">
        <v>146</v>
      </c>
      <c r="E165" s="236" t="s">
        <v>19</v>
      </c>
      <c r="F165" s="237" t="s">
        <v>873</v>
      </c>
      <c r="G165" s="235"/>
      <c r="H165" s="238">
        <v>4.032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146</v>
      </c>
      <c r="AU165" s="244" t="s">
        <v>81</v>
      </c>
      <c r="AV165" s="13" t="s">
        <v>81</v>
      </c>
      <c r="AW165" s="13" t="s">
        <v>33</v>
      </c>
      <c r="AX165" s="13" t="s">
        <v>72</v>
      </c>
      <c r="AY165" s="244" t="s">
        <v>131</v>
      </c>
    </row>
    <row r="166" s="13" customFormat="1">
      <c r="A166" s="13"/>
      <c r="B166" s="234"/>
      <c r="C166" s="235"/>
      <c r="D166" s="226" t="s">
        <v>146</v>
      </c>
      <c r="E166" s="236" t="s">
        <v>19</v>
      </c>
      <c r="F166" s="237" t="s">
        <v>874</v>
      </c>
      <c r="G166" s="235"/>
      <c r="H166" s="238">
        <v>11.09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146</v>
      </c>
      <c r="AU166" s="244" t="s">
        <v>81</v>
      </c>
      <c r="AV166" s="13" t="s">
        <v>81</v>
      </c>
      <c r="AW166" s="13" t="s">
        <v>33</v>
      </c>
      <c r="AX166" s="13" t="s">
        <v>72</v>
      </c>
      <c r="AY166" s="244" t="s">
        <v>131</v>
      </c>
    </row>
    <row r="167" s="13" customFormat="1">
      <c r="A167" s="13"/>
      <c r="B167" s="234"/>
      <c r="C167" s="235"/>
      <c r="D167" s="226" t="s">
        <v>146</v>
      </c>
      <c r="E167" s="236" t="s">
        <v>19</v>
      </c>
      <c r="F167" s="237" t="s">
        <v>875</v>
      </c>
      <c r="G167" s="235"/>
      <c r="H167" s="238">
        <v>71.513000000000005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146</v>
      </c>
      <c r="AU167" s="244" t="s">
        <v>81</v>
      </c>
      <c r="AV167" s="13" t="s">
        <v>81</v>
      </c>
      <c r="AW167" s="13" t="s">
        <v>33</v>
      </c>
      <c r="AX167" s="13" t="s">
        <v>72</v>
      </c>
      <c r="AY167" s="244" t="s">
        <v>131</v>
      </c>
    </row>
    <row r="168" s="13" customFormat="1">
      <c r="A168" s="13"/>
      <c r="B168" s="234"/>
      <c r="C168" s="235"/>
      <c r="D168" s="226" t="s">
        <v>146</v>
      </c>
      <c r="E168" s="236" t="s">
        <v>19</v>
      </c>
      <c r="F168" s="237" t="s">
        <v>876</v>
      </c>
      <c r="G168" s="235"/>
      <c r="H168" s="238">
        <v>80.099999999999994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146</v>
      </c>
      <c r="AU168" s="244" t="s">
        <v>81</v>
      </c>
      <c r="AV168" s="13" t="s">
        <v>81</v>
      </c>
      <c r="AW168" s="13" t="s">
        <v>33</v>
      </c>
      <c r="AX168" s="13" t="s">
        <v>72</v>
      </c>
      <c r="AY168" s="244" t="s">
        <v>131</v>
      </c>
    </row>
    <row r="169" s="14" customFormat="1">
      <c r="A169" s="14"/>
      <c r="B169" s="245"/>
      <c r="C169" s="246"/>
      <c r="D169" s="226" t="s">
        <v>146</v>
      </c>
      <c r="E169" s="247" t="s">
        <v>19</v>
      </c>
      <c r="F169" s="248" t="s">
        <v>156</v>
      </c>
      <c r="G169" s="246"/>
      <c r="H169" s="249">
        <v>166.73500000000001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146</v>
      </c>
      <c r="AU169" s="255" t="s">
        <v>81</v>
      </c>
      <c r="AV169" s="14" t="s">
        <v>138</v>
      </c>
      <c r="AW169" s="14" t="s">
        <v>33</v>
      </c>
      <c r="AX169" s="14" t="s">
        <v>79</v>
      </c>
      <c r="AY169" s="255" t="s">
        <v>131</v>
      </c>
    </row>
    <row r="170" s="2" customFormat="1" ht="21.75" customHeight="1">
      <c r="A170" s="39"/>
      <c r="B170" s="40"/>
      <c r="C170" s="213" t="s">
        <v>232</v>
      </c>
      <c r="D170" s="213" t="s">
        <v>133</v>
      </c>
      <c r="E170" s="214" t="s">
        <v>233</v>
      </c>
      <c r="F170" s="215" t="s">
        <v>234</v>
      </c>
      <c r="G170" s="216" t="s">
        <v>205</v>
      </c>
      <c r="H170" s="217">
        <v>166.73500000000001</v>
      </c>
      <c r="I170" s="218"/>
      <c r="J170" s="219">
        <f>ROUND(I170*H170,2)</f>
        <v>0</v>
      </c>
      <c r="K170" s="215" t="s">
        <v>137</v>
      </c>
      <c r="L170" s="45"/>
      <c r="M170" s="220" t="s">
        <v>19</v>
      </c>
      <c r="N170" s="221" t="s">
        <v>43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138</v>
      </c>
      <c r="AT170" s="224" t="s">
        <v>133</v>
      </c>
      <c r="AU170" s="224" t="s">
        <v>81</v>
      </c>
      <c r="AY170" s="18" t="s">
        <v>131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79</v>
      </c>
      <c r="BK170" s="225">
        <f>ROUND(I170*H170,2)</f>
        <v>0</v>
      </c>
      <c r="BL170" s="18" t="s">
        <v>138</v>
      </c>
      <c r="BM170" s="224" t="s">
        <v>877</v>
      </c>
    </row>
    <row r="171" s="2" customFormat="1">
      <c r="A171" s="39"/>
      <c r="B171" s="40"/>
      <c r="C171" s="41"/>
      <c r="D171" s="226" t="s">
        <v>140</v>
      </c>
      <c r="E171" s="41"/>
      <c r="F171" s="227" t="s">
        <v>236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140</v>
      </c>
      <c r="AU171" s="18" t="s">
        <v>81</v>
      </c>
    </row>
    <row r="172" s="2" customFormat="1">
      <c r="A172" s="39"/>
      <c r="B172" s="40"/>
      <c r="C172" s="41"/>
      <c r="D172" s="231" t="s">
        <v>142</v>
      </c>
      <c r="E172" s="41"/>
      <c r="F172" s="232" t="s">
        <v>237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142</v>
      </c>
      <c r="AU172" s="18" t="s">
        <v>81</v>
      </c>
    </row>
    <row r="173" s="2" customFormat="1">
      <c r="A173" s="39"/>
      <c r="B173" s="40"/>
      <c r="C173" s="41"/>
      <c r="D173" s="226" t="s">
        <v>144</v>
      </c>
      <c r="E173" s="41"/>
      <c r="F173" s="233" t="s">
        <v>238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144</v>
      </c>
      <c r="AU173" s="18" t="s">
        <v>81</v>
      </c>
    </row>
    <row r="174" s="15" customFormat="1">
      <c r="A174" s="15"/>
      <c r="B174" s="256"/>
      <c r="C174" s="257"/>
      <c r="D174" s="226" t="s">
        <v>146</v>
      </c>
      <c r="E174" s="258" t="s">
        <v>19</v>
      </c>
      <c r="F174" s="259" t="s">
        <v>239</v>
      </c>
      <c r="G174" s="257"/>
      <c r="H174" s="258" t="s">
        <v>19</v>
      </c>
      <c r="I174" s="260"/>
      <c r="J174" s="257"/>
      <c r="K174" s="257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146</v>
      </c>
      <c r="AU174" s="265" t="s">
        <v>81</v>
      </c>
      <c r="AV174" s="15" t="s">
        <v>79</v>
      </c>
      <c r="AW174" s="15" t="s">
        <v>33</v>
      </c>
      <c r="AX174" s="15" t="s">
        <v>72</v>
      </c>
      <c r="AY174" s="265" t="s">
        <v>131</v>
      </c>
    </row>
    <row r="175" s="13" customFormat="1">
      <c r="A175" s="13"/>
      <c r="B175" s="234"/>
      <c r="C175" s="235"/>
      <c r="D175" s="226" t="s">
        <v>146</v>
      </c>
      <c r="E175" s="236" t="s">
        <v>19</v>
      </c>
      <c r="F175" s="237" t="s">
        <v>878</v>
      </c>
      <c r="G175" s="235"/>
      <c r="H175" s="238">
        <v>166.73500000000001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146</v>
      </c>
      <c r="AU175" s="244" t="s">
        <v>81</v>
      </c>
      <c r="AV175" s="13" t="s">
        <v>81</v>
      </c>
      <c r="AW175" s="13" t="s">
        <v>33</v>
      </c>
      <c r="AX175" s="13" t="s">
        <v>79</v>
      </c>
      <c r="AY175" s="244" t="s">
        <v>131</v>
      </c>
    </row>
    <row r="176" s="2" customFormat="1" ht="24.15" customHeight="1">
      <c r="A176" s="39"/>
      <c r="B176" s="40"/>
      <c r="C176" s="213" t="s">
        <v>241</v>
      </c>
      <c r="D176" s="213" t="s">
        <v>133</v>
      </c>
      <c r="E176" s="214" t="s">
        <v>242</v>
      </c>
      <c r="F176" s="215" t="s">
        <v>243</v>
      </c>
      <c r="G176" s="216" t="s">
        <v>205</v>
      </c>
      <c r="H176" s="217">
        <v>1834.085</v>
      </c>
      <c r="I176" s="218"/>
      <c r="J176" s="219">
        <f>ROUND(I176*H176,2)</f>
        <v>0</v>
      </c>
      <c r="K176" s="215" t="s">
        <v>137</v>
      </c>
      <c r="L176" s="45"/>
      <c r="M176" s="220" t="s">
        <v>19</v>
      </c>
      <c r="N176" s="221" t="s">
        <v>43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138</v>
      </c>
      <c r="AT176" s="224" t="s">
        <v>133</v>
      </c>
      <c r="AU176" s="224" t="s">
        <v>81</v>
      </c>
      <c r="AY176" s="18" t="s">
        <v>131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79</v>
      </c>
      <c r="BK176" s="225">
        <f>ROUND(I176*H176,2)</f>
        <v>0</v>
      </c>
      <c r="BL176" s="18" t="s">
        <v>138</v>
      </c>
      <c r="BM176" s="224" t="s">
        <v>879</v>
      </c>
    </row>
    <row r="177" s="2" customFormat="1">
      <c r="A177" s="39"/>
      <c r="B177" s="40"/>
      <c r="C177" s="41"/>
      <c r="D177" s="226" t="s">
        <v>140</v>
      </c>
      <c r="E177" s="41"/>
      <c r="F177" s="227" t="s">
        <v>245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140</v>
      </c>
      <c r="AU177" s="18" t="s">
        <v>81</v>
      </c>
    </row>
    <row r="178" s="2" customFormat="1">
      <c r="A178" s="39"/>
      <c r="B178" s="40"/>
      <c r="C178" s="41"/>
      <c r="D178" s="231" t="s">
        <v>142</v>
      </c>
      <c r="E178" s="41"/>
      <c r="F178" s="232" t="s">
        <v>246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142</v>
      </c>
      <c r="AU178" s="18" t="s">
        <v>81</v>
      </c>
    </row>
    <row r="179" s="2" customFormat="1">
      <c r="A179" s="39"/>
      <c r="B179" s="40"/>
      <c r="C179" s="41"/>
      <c r="D179" s="226" t="s">
        <v>144</v>
      </c>
      <c r="E179" s="41"/>
      <c r="F179" s="233" t="s">
        <v>238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144</v>
      </c>
      <c r="AU179" s="18" t="s">
        <v>81</v>
      </c>
    </row>
    <row r="180" s="15" customFormat="1">
      <c r="A180" s="15"/>
      <c r="B180" s="256"/>
      <c r="C180" s="257"/>
      <c r="D180" s="226" t="s">
        <v>146</v>
      </c>
      <c r="E180" s="258" t="s">
        <v>19</v>
      </c>
      <c r="F180" s="259" t="s">
        <v>239</v>
      </c>
      <c r="G180" s="257"/>
      <c r="H180" s="258" t="s">
        <v>19</v>
      </c>
      <c r="I180" s="260"/>
      <c r="J180" s="257"/>
      <c r="K180" s="257"/>
      <c r="L180" s="261"/>
      <c r="M180" s="262"/>
      <c r="N180" s="263"/>
      <c r="O180" s="263"/>
      <c r="P180" s="263"/>
      <c r="Q180" s="263"/>
      <c r="R180" s="263"/>
      <c r="S180" s="263"/>
      <c r="T180" s="26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5" t="s">
        <v>146</v>
      </c>
      <c r="AU180" s="265" t="s">
        <v>81</v>
      </c>
      <c r="AV180" s="15" t="s">
        <v>79</v>
      </c>
      <c r="AW180" s="15" t="s">
        <v>33</v>
      </c>
      <c r="AX180" s="15" t="s">
        <v>72</v>
      </c>
      <c r="AY180" s="265" t="s">
        <v>131</v>
      </c>
    </row>
    <row r="181" s="13" customFormat="1">
      <c r="A181" s="13"/>
      <c r="B181" s="234"/>
      <c r="C181" s="235"/>
      <c r="D181" s="226" t="s">
        <v>146</v>
      </c>
      <c r="E181" s="236" t="s">
        <v>19</v>
      </c>
      <c r="F181" s="237" t="s">
        <v>880</v>
      </c>
      <c r="G181" s="235"/>
      <c r="H181" s="238">
        <v>1834.085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146</v>
      </c>
      <c r="AU181" s="244" t="s">
        <v>81</v>
      </c>
      <c r="AV181" s="13" t="s">
        <v>81</v>
      </c>
      <c r="AW181" s="13" t="s">
        <v>33</v>
      </c>
      <c r="AX181" s="13" t="s">
        <v>79</v>
      </c>
      <c r="AY181" s="244" t="s">
        <v>131</v>
      </c>
    </row>
    <row r="182" s="2" customFormat="1" ht="16.5" customHeight="1">
      <c r="A182" s="39"/>
      <c r="B182" s="40"/>
      <c r="C182" s="213" t="s">
        <v>248</v>
      </c>
      <c r="D182" s="213" t="s">
        <v>133</v>
      </c>
      <c r="E182" s="214" t="s">
        <v>249</v>
      </c>
      <c r="F182" s="215" t="s">
        <v>250</v>
      </c>
      <c r="G182" s="216" t="s">
        <v>205</v>
      </c>
      <c r="H182" s="217">
        <v>166.73500000000001</v>
      </c>
      <c r="I182" s="218"/>
      <c r="J182" s="219">
        <f>ROUND(I182*H182,2)</f>
        <v>0</v>
      </c>
      <c r="K182" s="215" t="s">
        <v>137</v>
      </c>
      <c r="L182" s="45"/>
      <c r="M182" s="220" t="s">
        <v>19</v>
      </c>
      <c r="N182" s="221" t="s">
        <v>43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138</v>
      </c>
      <c r="AT182" s="224" t="s">
        <v>133</v>
      </c>
      <c r="AU182" s="224" t="s">
        <v>81</v>
      </c>
      <c r="AY182" s="18" t="s">
        <v>131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79</v>
      </c>
      <c r="BK182" s="225">
        <f>ROUND(I182*H182,2)</f>
        <v>0</v>
      </c>
      <c r="BL182" s="18" t="s">
        <v>138</v>
      </c>
      <c r="BM182" s="224" t="s">
        <v>881</v>
      </c>
    </row>
    <row r="183" s="2" customFormat="1">
      <c r="A183" s="39"/>
      <c r="B183" s="40"/>
      <c r="C183" s="41"/>
      <c r="D183" s="226" t="s">
        <v>140</v>
      </c>
      <c r="E183" s="41"/>
      <c r="F183" s="227" t="s">
        <v>252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140</v>
      </c>
      <c r="AU183" s="18" t="s">
        <v>81</v>
      </c>
    </row>
    <row r="184" s="2" customFormat="1">
      <c r="A184" s="39"/>
      <c r="B184" s="40"/>
      <c r="C184" s="41"/>
      <c r="D184" s="231" t="s">
        <v>142</v>
      </c>
      <c r="E184" s="41"/>
      <c r="F184" s="232" t="s">
        <v>253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142</v>
      </c>
      <c r="AU184" s="18" t="s">
        <v>81</v>
      </c>
    </row>
    <row r="185" s="2" customFormat="1">
      <c r="A185" s="39"/>
      <c r="B185" s="40"/>
      <c r="C185" s="41"/>
      <c r="D185" s="226" t="s">
        <v>144</v>
      </c>
      <c r="E185" s="41"/>
      <c r="F185" s="233" t="s">
        <v>254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144</v>
      </c>
      <c r="AU185" s="18" t="s">
        <v>81</v>
      </c>
    </row>
    <row r="186" s="13" customFormat="1">
      <c r="A186" s="13"/>
      <c r="B186" s="234"/>
      <c r="C186" s="235"/>
      <c r="D186" s="226" t="s">
        <v>146</v>
      </c>
      <c r="E186" s="236" t="s">
        <v>19</v>
      </c>
      <c r="F186" s="237" t="s">
        <v>878</v>
      </c>
      <c r="G186" s="235"/>
      <c r="H186" s="238">
        <v>166.73500000000001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146</v>
      </c>
      <c r="AU186" s="244" t="s">
        <v>81</v>
      </c>
      <c r="AV186" s="13" t="s">
        <v>81</v>
      </c>
      <c r="AW186" s="13" t="s">
        <v>33</v>
      </c>
      <c r="AX186" s="13" t="s">
        <v>79</v>
      </c>
      <c r="AY186" s="244" t="s">
        <v>131</v>
      </c>
    </row>
    <row r="187" s="2" customFormat="1" ht="16.5" customHeight="1">
      <c r="A187" s="39"/>
      <c r="B187" s="40"/>
      <c r="C187" s="213" t="s">
        <v>8</v>
      </c>
      <c r="D187" s="213" t="s">
        <v>133</v>
      </c>
      <c r="E187" s="214" t="s">
        <v>256</v>
      </c>
      <c r="F187" s="215" t="s">
        <v>257</v>
      </c>
      <c r="G187" s="216" t="s">
        <v>258</v>
      </c>
      <c r="H187" s="217">
        <v>300.12299999999999</v>
      </c>
      <c r="I187" s="218"/>
      <c r="J187" s="219">
        <f>ROUND(I187*H187,2)</f>
        <v>0</v>
      </c>
      <c r="K187" s="215" t="s">
        <v>137</v>
      </c>
      <c r="L187" s="45"/>
      <c r="M187" s="220" t="s">
        <v>19</v>
      </c>
      <c r="N187" s="221" t="s">
        <v>43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138</v>
      </c>
      <c r="AT187" s="224" t="s">
        <v>133</v>
      </c>
      <c r="AU187" s="224" t="s">
        <v>81</v>
      </c>
      <c r="AY187" s="18" t="s">
        <v>131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79</v>
      </c>
      <c r="BK187" s="225">
        <f>ROUND(I187*H187,2)</f>
        <v>0</v>
      </c>
      <c r="BL187" s="18" t="s">
        <v>138</v>
      </c>
      <c r="BM187" s="224" t="s">
        <v>882</v>
      </c>
    </row>
    <row r="188" s="2" customFormat="1">
      <c r="A188" s="39"/>
      <c r="B188" s="40"/>
      <c r="C188" s="41"/>
      <c r="D188" s="226" t="s">
        <v>140</v>
      </c>
      <c r="E188" s="41"/>
      <c r="F188" s="227" t="s">
        <v>260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140</v>
      </c>
      <c r="AU188" s="18" t="s">
        <v>81</v>
      </c>
    </row>
    <row r="189" s="2" customFormat="1">
      <c r="A189" s="39"/>
      <c r="B189" s="40"/>
      <c r="C189" s="41"/>
      <c r="D189" s="231" t="s">
        <v>142</v>
      </c>
      <c r="E189" s="41"/>
      <c r="F189" s="232" t="s">
        <v>261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142</v>
      </c>
      <c r="AU189" s="18" t="s">
        <v>81</v>
      </c>
    </row>
    <row r="190" s="13" customFormat="1">
      <c r="A190" s="13"/>
      <c r="B190" s="234"/>
      <c r="C190" s="235"/>
      <c r="D190" s="226" t="s">
        <v>146</v>
      </c>
      <c r="E190" s="236" t="s">
        <v>19</v>
      </c>
      <c r="F190" s="237" t="s">
        <v>883</v>
      </c>
      <c r="G190" s="235"/>
      <c r="H190" s="238">
        <v>300.12299999999999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146</v>
      </c>
      <c r="AU190" s="244" t="s">
        <v>81</v>
      </c>
      <c r="AV190" s="13" t="s">
        <v>81</v>
      </c>
      <c r="AW190" s="13" t="s">
        <v>33</v>
      </c>
      <c r="AX190" s="13" t="s">
        <v>79</v>
      </c>
      <c r="AY190" s="244" t="s">
        <v>131</v>
      </c>
    </row>
    <row r="191" s="2" customFormat="1" ht="16.5" customHeight="1">
      <c r="A191" s="39"/>
      <c r="B191" s="40"/>
      <c r="C191" s="213" t="s">
        <v>263</v>
      </c>
      <c r="D191" s="213" t="s">
        <v>133</v>
      </c>
      <c r="E191" s="214" t="s">
        <v>884</v>
      </c>
      <c r="F191" s="215" t="s">
        <v>885</v>
      </c>
      <c r="G191" s="216" t="s">
        <v>205</v>
      </c>
      <c r="H191" s="217">
        <v>23.600000000000001</v>
      </c>
      <c r="I191" s="218"/>
      <c r="J191" s="219">
        <f>ROUND(I191*H191,2)</f>
        <v>0</v>
      </c>
      <c r="K191" s="215" t="s">
        <v>137</v>
      </c>
      <c r="L191" s="45"/>
      <c r="M191" s="220" t="s">
        <v>19</v>
      </c>
      <c r="N191" s="221" t="s">
        <v>43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138</v>
      </c>
      <c r="AT191" s="224" t="s">
        <v>133</v>
      </c>
      <c r="AU191" s="224" t="s">
        <v>81</v>
      </c>
      <c r="AY191" s="18" t="s">
        <v>131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79</v>
      </c>
      <c r="BK191" s="225">
        <f>ROUND(I191*H191,2)</f>
        <v>0</v>
      </c>
      <c r="BL191" s="18" t="s">
        <v>138</v>
      </c>
      <c r="BM191" s="224" t="s">
        <v>886</v>
      </c>
    </row>
    <row r="192" s="2" customFormat="1">
      <c r="A192" s="39"/>
      <c r="B192" s="40"/>
      <c r="C192" s="41"/>
      <c r="D192" s="226" t="s">
        <v>140</v>
      </c>
      <c r="E192" s="41"/>
      <c r="F192" s="227" t="s">
        <v>887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140</v>
      </c>
      <c r="AU192" s="18" t="s">
        <v>81</v>
      </c>
    </row>
    <row r="193" s="2" customFormat="1">
      <c r="A193" s="39"/>
      <c r="B193" s="40"/>
      <c r="C193" s="41"/>
      <c r="D193" s="231" t="s">
        <v>142</v>
      </c>
      <c r="E193" s="41"/>
      <c r="F193" s="232" t="s">
        <v>888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142</v>
      </c>
      <c r="AU193" s="18" t="s">
        <v>81</v>
      </c>
    </row>
    <row r="194" s="2" customFormat="1">
      <c r="A194" s="39"/>
      <c r="B194" s="40"/>
      <c r="C194" s="41"/>
      <c r="D194" s="226" t="s">
        <v>144</v>
      </c>
      <c r="E194" s="41"/>
      <c r="F194" s="233" t="s">
        <v>889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144</v>
      </c>
      <c r="AU194" s="18" t="s">
        <v>81</v>
      </c>
    </row>
    <row r="195" s="13" customFormat="1">
      <c r="A195" s="13"/>
      <c r="B195" s="234"/>
      <c r="C195" s="235"/>
      <c r="D195" s="226" t="s">
        <v>146</v>
      </c>
      <c r="E195" s="236" t="s">
        <v>19</v>
      </c>
      <c r="F195" s="237" t="s">
        <v>890</v>
      </c>
      <c r="G195" s="235"/>
      <c r="H195" s="238">
        <v>23.600000000000001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146</v>
      </c>
      <c r="AU195" s="244" t="s">
        <v>81</v>
      </c>
      <c r="AV195" s="13" t="s">
        <v>81</v>
      </c>
      <c r="AW195" s="13" t="s">
        <v>33</v>
      </c>
      <c r="AX195" s="13" t="s">
        <v>79</v>
      </c>
      <c r="AY195" s="244" t="s">
        <v>131</v>
      </c>
    </row>
    <row r="196" s="2" customFormat="1" ht="16.5" customHeight="1">
      <c r="A196" s="39"/>
      <c r="B196" s="40"/>
      <c r="C196" s="266" t="s">
        <v>275</v>
      </c>
      <c r="D196" s="266" t="s">
        <v>276</v>
      </c>
      <c r="E196" s="267" t="s">
        <v>285</v>
      </c>
      <c r="F196" s="268" t="s">
        <v>286</v>
      </c>
      <c r="G196" s="269" t="s">
        <v>258</v>
      </c>
      <c r="H196" s="270">
        <v>42.479999999999997</v>
      </c>
      <c r="I196" s="271"/>
      <c r="J196" s="272">
        <f>ROUND(I196*H196,2)</f>
        <v>0</v>
      </c>
      <c r="K196" s="268" t="s">
        <v>137</v>
      </c>
      <c r="L196" s="273"/>
      <c r="M196" s="274" t="s">
        <v>19</v>
      </c>
      <c r="N196" s="275" t="s">
        <v>43</v>
      </c>
      <c r="O196" s="85"/>
      <c r="P196" s="222">
        <f>O196*H196</f>
        <v>0</v>
      </c>
      <c r="Q196" s="222">
        <v>1</v>
      </c>
      <c r="R196" s="222">
        <f>Q196*H196</f>
        <v>42.479999999999997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192</v>
      </c>
      <c r="AT196" s="224" t="s">
        <v>276</v>
      </c>
      <c r="AU196" s="224" t="s">
        <v>81</v>
      </c>
      <c r="AY196" s="18" t="s">
        <v>131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79</v>
      </c>
      <c r="BK196" s="225">
        <f>ROUND(I196*H196,2)</f>
        <v>0</v>
      </c>
      <c r="BL196" s="18" t="s">
        <v>138</v>
      </c>
      <c r="BM196" s="224" t="s">
        <v>891</v>
      </c>
    </row>
    <row r="197" s="2" customFormat="1">
      <c r="A197" s="39"/>
      <c r="B197" s="40"/>
      <c r="C197" s="41"/>
      <c r="D197" s="226" t="s">
        <v>140</v>
      </c>
      <c r="E197" s="41"/>
      <c r="F197" s="227" t="s">
        <v>286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140</v>
      </c>
      <c r="AU197" s="18" t="s">
        <v>81</v>
      </c>
    </row>
    <row r="198" s="13" customFormat="1">
      <c r="A198" s="13"/>
      <c r="B198" s="234"/>
      <c r="C198" s="235"/>
      <c r="D198" s="226" t="s">
        <v>146</v>
      </c>
      <c r="E198" s="236" t="s">
        <v>19</v>
      </c>
      <c r="F198" s="237" t="s">
        <v>892</v>
      </c>
      <c r="G198" s="235"/>
      <c r="H198" s="238">
        <v>42.479999999999997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146</v>
      </c>
      <c r="AU198" s="244" t="s">
        <v>81</v>
      </c>
      <c r="AV198" s="13" t="s">
        <v>81</v>
      </c>
      <c r="AW198" s="13" t="s">
        <v>33</v>
      </c>
      <c r="AX198" s="13" t="s">
        <v>79</v>
      </c>
      <c r="AY198" s="244" t="s">
        <v>131</v>
      </c>
    </row>
    <row r="199" s="2" customFormat="1" ht="16.5" customHeight="1">
      <c r="A199" s="39"/>
      <c r="B199" s="40"/>
      <c r="C199" s="213" t="s">
        <v>284</v>
      </c>
      <c r="D199" s="213" t="s">
        <v>133</v>
      </c>
      <c r="E199" s="214" t="s">
        <v>893</v>
      </c>
      <c r="F199" s="215" t="s">
        <v>894</v>
      </c>
      <c r="G199" s="216" t="s">
        <v>205</v>
      </c>
      <c r="H199" s="217">
        <v>4.29</v>
      </c>
      <c r="I199" s="218"/>
      <c r="J199" s="219">
        <f>ROUND(I199*H199,2)</f>
        <v>0</v>
      </c>
      <c r="K199" s="215" t="s">
        <v>137</v>
      </c>
      <c r="L199" s="45"/>
      <c r="M199" s="220" t="s">
        <v>19</v>
      </c>
      <c r="N199" s="221" t="s">
        <v>43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138</v>
      </c>
      <c r="AT199" s="224" t="s">
        <v>133</v>
      </c>
      <c r="AU199" s="224" t="s">
        <v>81</v>
      </c>
      <c r="AY199" s="18" t="s">
        <v>131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79</v>
      </c>
      <c r="BK199" s="225">
        <f>ROUND(I199*H199,2)</f>
        <v>0</v>
      </c>
      <c r="BL199" s="18" t="s">
        <v>138</v>
      </c>
      <c r="BM199" s="224" t="s">
        <v>895</v>
      </c>
    </row>
    <row r="200" s="2" customFormat="1">
      <c r="A200" s="39"/>
      <c r="B200" s="40"/>
      <c r="C200" s="41"/>
      <c r="D200" s="226" t="s">
        <v>140</v>
      </c>
      <c r="E200" s="41"/>
      <c r="F200" s="227" t="s">
        <v>896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140</v>
      </c>
      <c r="AU200" s="18" t="s">
        <v>81</v>
      </c>
    </row>
    <row r="201" s="2" customFormat="1">
      <c r="A201" s="39"/>
      <c r="B201" s="40"/>
      <c r="C201" s="41"/>
      <c r="D201" s="231" t="s">
        <v>142</v>
      </c>
      <c r="E201" s="41"/>
      <c r="F201" s="232" t="s">
        <v>897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142</v>
      </c>
      <c r="AU201" s="18" t="s">
        <v>81</v>
      </c>
    </row>
    <row r="202" s="2" customFormat="1">
      <c r="A202" s="39"/>
      <c r="B202" s="40"/>
      <c r="C202" s="41"/>
      <c r="D202" s="226" t="s">
        <v>144</v>
      </c>
      <c r="E202" s="41"/>
      <c r="F202" s="233" t="s">
        <v>889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144</v>
      </c>
      <c r="AU202" s="18" t="s">
        <v>81</v>
      </c>
    </row>
    <row r="203" s="13" customFormat="1">
      <c r="A203" s="13"/>
      <c r="B203" s="234"/>
      <c r="C203" s="235"/>
      <c r="D203" s="226" t="s">
        <v>146</v>
      </c>
      <c r="E203" s="236" t="s">
        <v>19</v>
      </c>
      <c r="F203" s="237" t="s">
        <v>898</v>
      </c>
      <c r="G203" s="235"/>
      <c r="H203" s="238">
        <v>4.29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146</v>
      </c>
      <c r="AU203" s="244" t="s">
        <v>81</v>
      </c>
      <c r="AV203" s="13" t="s">
        <v>81</v>
      </c>
      <c r="AW203" s="13" t="s">
        <v>33</v>
      </c>
      <c r="AX203" s="13" t="s">
        <v>79</v>
      </c>
      <c r="AY203" s="244" t="s">
        <v>131</v>
      </c>
    </row>
    <row r="204" s="2" customFormat="1" ht="16.5" customHeight="1">
      <c r="A204" s="39"/>
      <c r="B204" s="40"/>
      <c r="C204" s="266" t="s">
        <v>289</v>
      </c>
      <c r="D204" s="266" t="s">
        <v>276</v>
      </c>
      <c r="E204" s="267" t="s">
        <v>899</v>
      </c>
      <c r="F204" s="268" t="s">
        <v>900</v>
      </c>
      <c r="G204" s="269" t="s">
        <v>258</v>
      </c>
      <c r="H204" s="270">
        <v>8.5800000000000001</v>
      </c>
      <c r="I204" s="271"/>
      <c r="J204" s="272">
        <f>ROUND(I204*H204,2)</f>
        <v>0</v>
      </c>
      <c r="K204" s="268" t="s">
        <v>137</v>
      </c>
      <c r="L204" s="273"/>
      <c r="M204" s="274" t="s">
        <v>19</v>
      </c>
      <c r="N204" s="275" t="s">
        <v>43</v>
      </c>
      <c r="O204" s="85"/>
      <c r="P204" s="222">
        <f>O204*H204</f>
        <v>0</v>
      </c>
      <c r="Q204" s="222">
        <v>1</v>
      </c>
      <c r="R204" s="222">
        <f>Q204*H204</f>
        <v>8.5800000000000001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192</v>
      </c>
      <c r="AT204" s="224" t="s">
        <v>276</v>
      </c>
      <c r="AU204" s="224" t="s">
        <v>81</v>
      </c>
      <c r="AY204" s="18" t="s">
        <v>131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79</v>
      </c>
      <c r="BK204" s="225">
        <f>ROUND(I204*H204,2)</f>
        <v>0</v>
      </c>
      <c r="BL204" s="18" t="s">
        <v>138</v>
      </c>
      <c r="BM204" s="224" t="s">
        <v>901</v>
      </c>
    </row>
    <row r="205" s="2" customFormat="1">
      <c r="A205" s="39"/>
      <c r="B205" s="40"/>
      <c r="C205" s="41"/>
      <c r="D205" s="226" t="s">
        <v>140</v>
      </c>
      <c r="E205" s="41"/>
      <c r="F205" s="227" t="s">
        <v>900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140</v>
      </c>
      <c r="AU205" s="18" t="s">
        <v>81</v>
      </c>
    </row>
    <row r="206" s="13" customFormat="1">
      <c r="A206" s="13"/>
      <c r="B206" s="234"/>
      <c r="C206" s="235"/>
      <c r="D206" s="226" t="s">
        <v>146</v>
      </c>
      <c r="E206" s="236" t="s">
        <v>19</v>
      </c>
      <c r="F206" s="237" t="s">
        <v>902</v>
      </c>
      <c r="G206" s="235"/>
      <c r="H206" s="238">
        <v>8.5800000000000001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146</v>
      </c>
      <c r="AU206" s="244" t="s">
        <v>81</v>
      </c>
      <c r="AV206" s="13" t="s">
        <v>81</v>
      </c>
      <c r="AW206" s="13" t="s">
        <v>33</v>
      </c>
      <c r="AX206" s="13" t="s">
        <v>79</v>
      </c>
      <c r="AY206" s="244" t="s">
        <v>131</v>
      </c>
    </row>
    <row r="207" s="2" customFormat="1" ht="16.5" customHeight="1">
      <c r="A207" s="39"/>
      <c r="B207" s="40"/>
      <c r="C207" s="213" t="s">
        <v>297</v>
      </c>
      <c r="D207" s="213" t="s">
        <v>133</v>
      </c>
      <c r="E207" s="214" t="s">
        <v>903</v>
      </c>
      <c r="F207" s="215" t="s">
        <v>904</v>
      </c>
      <c r="G207" s="216" t="s">
        <v>136</v>
      </c>
      <c r="H207" s="217">
        <v>57</v>
      </c>
      <c r="I207" s="218"/>
      <c r="J207" s="219">
        <f>ROUND(I207*H207,2)</f>
        <v>0</v>
      </c>
      <c r="K207" s="215" t="s">
        <v>137</v>
      </c>
      <c r="L207" s="45"/>
      <c r="M207" s="220" t="s">
        <v>19</v>
      </c>
      <c r="N207" s="221" t="s">
        <v>43</v>
      </c>
      <c r="O207" s="85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138</v>
      </c>
      <c r="AT207" s="224" t="s">
        <v>133</v>
      </c>
      <c r="AU207" s="224" t="s">
        <v>81</v>
      </c>
      <c r="AY207" s="18" t="s">
        <v>131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79</v>
      </c>
      <c r="BK207" s="225">
        <f>ROUND(I207*H207,2)</f>
        <v>0</v>
      </c>
      <c r="BL207" s="18" t="s">
        <v>138</v>
      </c>
      <c r="BM207" s="224" t="s">
        <v>905</v>
      </c>
    </row>
    <row r="208" s="2" customFormat="1">
      <c r="A208" s="39"/>
      <c r="B208" s="40"/>
      <c r="C208" s="41"/>
      <c r="D208" s="226" t="s">
        <v>140</v>
      </c>
      <c r="E208" s="41"/>
      <c r="F208" s="227" t="s">
        <v>906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140</v>
      </c>
      <c r="AU208" s="18" t="s">
        <v>81</v>
      </c>
    </row>
    <row r="209" s="2" customFormat="1">
      <c r="A209" s="39"/>
      <c r="B209" s="40"/>
      <c r="C209" s="41"/>
      <c r="D209" s="231" t="s">
        <v>142</v>
      </c>
      <c r="E209" s="41"/>
      <c r="F209" s="232" t="s">
        <v>907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142</v>
      </c>
      <c r="AU209" s="18" t="s">
        <v>81</v>
      </c>
    </row>
    <row r="210" s="2" customFormat="1">
      <c r="A210" s="39"/>
      <c r="B210" s="40"/>
      <c r="C210" s="41"/>
      <c r="D210" s="226" t="s">
        <v>144</v>
      </c>
      <c r="E210" s="41"/>
      <c r="F210" s="233" t="s">
        <v>308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144</v>
      </c>
      <c r="AU210" s="18" t="s">
        <v>81</v>
      </c>
    </row>
    <row r="211" s="13" customFormat="1">
      <c r="A211" s="13"/>
      <c r="B211" s="234"/>
      <c r="C211" s="235"/>
      <c r="D211" s="226" t="s">
        <v>146</v>
      </c>
      <c r="E211" s="236" t="s">
        <v>19</v>
      </c>
      <c r="F211" s="237" t="s">
        <v>908</v>
      </c>
      <c r="G211" s="235"/>
      <c r="H211" s="238">
        <v>57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146</v>
      </c>
      <c r="AU211" s="244" t="s">
        <v>81</v>
      </c>
      <c r="AV211" s="13" t="s">
        <v>81</v>
      </c>
      <c r="AW211" s="13" t="s">
        <v>33</v>
      </c>
      <c r="AX211" s="13" t="s">
        <v>79</v>
      </c>
      <c r="AY211" s="244" t="s">
        <v>131</v>
      </c>
    </row>
    <row r="212" s="2" customFormat="1" ht="16.5" customHeight="1">
      <c r="A212" s="39"/>
      <c r="B212" s="40"/>
      <c r="C212" s="266" t="s">
        <v>7</v>
      </c>
      <c r="D212" s="266" t="s">
        <v>276</v>
      </c>
      <c r="E212" s="267" t="s">
        <v>311</v>
      </c>
      <c r="F212" s="268" t="s">
        <v>312</v>
      </c>
      <c r="G212" s="269" t="s">
        <v>258</v>
      </c>
      <c r="H212" s="270">
        <v>10.26</v>
      </c>
      <c r="I212" s="271"/>
      <c r="J212" s="272">
        <f>ROUND(I212*H212,2)</f>
        <v>0</v>
      </c>
      <c r="K212" s="268" t="s">
        <v>137</v>
      </c>
      <c r="L212" s="273"/>
      <c r="M212" s="274" t="s">
        <v>19</v>
      </c>
      <c r="N212" s="275" t="s">
        <v>43</v>
      </c>
      <c r="O212" s="85"/>
      <c r="P212" s="222">
        <f>O212*H212</f>
        <v>0</v>
      </c>
      <c r="Q212" s="222">
        <v>1</v>
      </c>
      <c r="R212" s="222">
        <f>Q212*H212</f>
        <v>10.26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192</v>
      </c>
      <c r="AT212" s="224" t="s">
        <v>276</v>
      </c>
      <c r="AU212" s="224" t="s">
        <v>81</v>
      </c>
      <c r="AY212" s="18" t="s">
        <v>131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79</v>
      </c>
      <c r="BK212" s="225">
        <f>ROUND(I212*H212,2)</f>
        <v>0</v>
      </c>
      <c r="BL212" s="18" t="s">
        <v>138</v>
      </c>
      <c r="BM212" s="224" t="s">
        <v>909</v>
      </c>
    </row>
    <row r="213" s="2" customFormat="1">
      <c r="A213" s="39"/>
      <c r="B213" s="40"/>
      <c r="C213" s="41"/>
      <c r="D213" s="226" t="s">
        <v>140</v>
      </c>
      <c r="E213" s="41"/>
      <c r="F213" s="227" t="s">
        <v>312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140</v>
      </c>
      <c r="AU213" s="18" t="s">
        <v>81</v>
      </c>
    </row>
    <row r="214" s="13" customFormat="1">
      <c r="A214" s="13"/>
      <c r="B214" s="234"/>
      <c r="C214" s="235"/>
      <c r="D214" s="226" t="s">
        <v>146</v>
      </c>
      <c r="E214" s="236" t="s">
        <v>19</v>
      </c>
      <c r="F214" s="237" t="s">
        <v>910</v>
      </c>
      <c r="G214" s="235"/>
      <c r="H214" s="238">
        <v>10.26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146</v>
      </c>
      <c r="AU214" s="244" t="s">
        <v>81</v>
      </c>
      <c r="AV214" s="13" t="s">
        <v>81</v>
      </c>
      <c r="AW214" s="13" t="s">
        <v>33</v>
      </c>
      <c r="AX214" s="13" t="s">
        <v>79</v>
      </c>
      <c r="AY214" s="244" t="s">
        <v>131</v>
      </c>
    </row>
    <row r="215" s="2" customFormat="1" ht="16.5" customHeight="1">
      <c r="A215" s="39"/>
      <c r="B215" s="40"/>
      <c r="C215" s="213" t="s">
        <v>310</v>
      </c>
      <c r="D215" s="213" t="s">
        <v>133</v>
      </c>
      <c r="E215" s="214" t="s">
        <v>316</v>
      </c>
      <c r="F215" s="215" t="s">
        <v>317</v>
      </c>
      <c r="G215" s="216" t="s">
        <v>136</v>
      </c>
      <c r="H215" s="217">
        <v>57</v>
      </c>
      <c r="I215" s="218"/>
      <c r="J215" s="219">
        <f>ROUND(I215*H215,2)</f>
        <v>0</v>
      </c>
      <c r="K215" s="215" t="s">
        <v>137</v>
      </c>
      <c r="L215" s="45"/>
      <c r="M215" s="220" t="s">
        <v>19</v>
      </c>
      <c r="N215" s="221" t="s">
        <v>43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138</v>
      </c>
      <c r="AT215" s="224" t="s">
        <v>133</v>
      </c>
      <c r="AU215" s="224" t="s">
        <v>81</v>
      </c>
      <c r="AY215" s="18" t="s">
        <v>131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79</v>
      </c>
      <c r="BK215" s="225">
        <f>ROUND(I215*H215,2)</f>
        <v>0</v>
      </c>
      <c r="BL215" s="18" t="s">
        <v>138</v>
      </c>
      <c r="BM215" s="224" t="s">
        <v>911</v>
      </c>
    </row>
    <row r="216" s="2" customFormat="1">
      <c r="A216" s="39"/>
      <c r="B216" s="40"/>
      <c r="C216" s="41"/>
      <c r="D216" s="226" t="s">
        <v>140</v>
      </c>
      <c r="E216" s="41"/>
      <c r="F216" s="227" t="s">
        <v>319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140</v>
      </c>
      <c r="AU216" s="18" t="s">
        <v>81</v>
      </c>
    </row>
    <row r="217" s="2" customFormat="1">
      <c r="A217" s="39"/>
      <c r="B217" s="40"/>
      <c r="C217" s="41"/>
      <c r="D217" s="231" t="s">
        <v>142</v>
      </c>
      <c r="E217" s="41"/>
      <c r="F217" s="232" t="s">
        <v>320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142</v>
      </c>
      <c r="AU217" s="18" t="s">
        <v>81</v>
      </c>
    </row>
    <row r="218" s="2" customFormat="1">
      <c r="A218" s="39"/>
      <c r="B218" s="40"/>
      <c r="C218" s="41"/>
      <c r="D218" s="226" t="s">
        <v>144</v>
      </c>
      <c r="E218" s="41"/>
      <c r="F218" s="233" t="s">
        <v>321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144</v>
      </c>
      <c r="AU218" s="18" t="s">
        <v>81</v>
      </c>
    </row>
    <row r="219" s="13" customFormat="1">
      <c r="A219" s="13"/>
      <c r="B219" s="234"/>
      <c r="C219" s="235"/>
      <c r="D219" s="226" t="s">
        <v>146</v>
      </c>
      <c r="E219" s="236" t="s">
        <v>19</v>
      </c>
      <c r="F219" s="237" t="s">
        <v>558</v>
      </c>
      <c r="G219" s="235"/>
      <c r="H219" s="238">
        <v>57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146</v>
      </c>
      <c r="AU219" s="244" t="s">
        <v>81</v>
      </c>
      <c r="AV219" s="13" t="s">
        <v>81</v>
      </c>
      <c r="AW219" s="13" t="s">
        <v>33</v>
      </c>
      <c r="AX219" s="13" t="s">
        <v>79</v>
      </c>
      <c r="AY219" s="244" t="s">
        <v>131</v>
      </c>
    </row>
    <row r="220" s="2" customFormat="1" ht="16.5" customHeight="1">
      <c r="A220" s="39"/>
      <c r="B220" s="40"/>
      <c r="C220" s="266" t="s">
        <v>315</v>
      </c>
      <c r="D220" s="266" t="s">
        <v>276</v>
      </c>
      <c r="E220" s="267" t="s">
        <v>324</v>
      </c>
      <c r="F220" s="268" t="s">
        <v>325</v>
      </c>
      <c r="G220" s="269" t="s">
        <v>326</v>
      </c>
      <c r="H220" s="270">
        <v>2.2799999999999998</v>
      </c>
      <c r="I220" s="271"/>
      <c r="J220" s="272">
        <f>ROUND(I220*H220,2)</f>
        <v>0</v>
      </c>
      <c r="K220" s="268" t="s">
        <v>137</v>
      </c>
      <c r="L220" s="273"/>
      <c r="M220" s="274" t="s">
        <v>19</v>
      </c>
      <c r="N220" s="275" t="s">
        <v>43</v>
      </c>
      <c r="O220" s="85"/>
      <c r="P220" s="222">
        <f>O220*H220</f>
        <v>0</v>
      </c>
      <c r="Q220" s="222">
        <v>0.001</v>
      </c>
      <c r="R220" s="222">
        <f>Q220*H220</f>
        <v>0.0022799999999999999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192</v>
      </c>
      <c r="AT220" s="224" t="s">
        <v>276</v>
      </c>
      <c r="AU220" s="224" t="s">
        <v>81</v>
      </c>
      <c r="AY220" s="18" t="s">
        <v>131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79</v>
      </c>
      <c r="BK220" s="225">
        <f>ROUND(I220*H220,2)</f>
        <v>0</v>
      </c>
      <c r="BL220" s="18" t="s">
        <v>138</v>
      </c>
      <c r="BM220" s="224" t="s">
        <v>912</v>
      </c>
    </row>
    <row r="221" s="2" customFormat="1">
      <c r="A221" s="39"/>
      <c r="B221" s="40"/>
      <c r="C221" s="41"/>
      <c r="D221" s="226" t="s">
        <v>140</v>
      </c>
      <c r="E221" s="41"/>
      <c r="F221" s="227" t="s">
        <v>325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140</v>
      </c>
      <c r="AU221" s="18" t="s">
        <v>81</v>
      </c>
    </row>
    <row r="222" s="13" customFormat="1">
      <c r="A222" s="13"/>
      <c r="B222" s="234"/>
      <c r="C222" s="235"/>
      <c r="D222" s="226" t="s">
        <v>146</v>
      </c>
      <c r="E222" s="236" t="s">
        <v>19</v>
      </c>
      <c r="F222" s="237" t="s">
        <v>913</v>
      </c>
      <c r="G222" s="235"/>
      <c r="H222" s="238">
        <v>2.2799999999999998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146</v>
      </c>
      <c r="AU222" s="244" t="s">
        <v>81</v>
      </c>
      <c r="AV222" s="13" t="s">
        <v>81</v>
      </c>
      <c r="AW222" s="13" t="s">
        <v>33</v>
      </c>
      <c r="AX222" s="13" t="s">
        <v>79</v>
      </c>
      <c r="AY222" s="244" t="s">
        <v>131</v>
      </c>
    </row>
    <row r="223" s="2" customFormat="1" ht="16.5" customHeight="1">
      <c r="A223" s="39"/>
      <c r="B223" s="40"/>
      <c r="C223" s="213" t="s">
        <v>323</v>
      </c>
      <c r="D223" s="213" t="s">
        <v>133</v>
      </c>
      <c r="E223" s="214" t="s">
        <v>330</v>
      </c>
      <c r="F223" s="215" t="s">
        <v>331</v>
      </c>
      <c r="G223" s="216" t="s">
        <v>136</v>
      </c>
      <c r="H223" s="217">
        <v>2159.5</v>
      </c>
      <c r="I223" s="218"/>
      <c r="J223" s="219">
        <f>ROUND(I223*H223,2)</f>
        <v>0</v>
      </c>
      <c r="K223" s="215" t="s">
        <v>137</v>
      </c>
      <c r="L223" s="45"/>
      <c r="M223" s="220" t="s">
        <v>19</v>
      </c>
      <c r="N223" s="221" t="s">
        <v>43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138</v>
      </c>
      <c r="AT223" s="224" t="s">
        <v>133</v>
      </c>
      <c r="AU223" s="224" t="s">
        <v>81</v>
      </c>
      <c r="AY223" s="18" t="s">
        <v>131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79</v>
      </c>
      <c r="BK223" s="225">
        <f>ROUND(I223*H223,2)</f>
        <v>0</v>
      </c>
      <c r="BL223" s="18" t="s">
        <v>138</v>
      </c>
      <c r="BM223" s="224" t="s">
        <v>914</v>
      </c>
    </row>
    <row r="224" s="2" customFormat="1">
      <c r="A224" s="39"/>
      <c r="B224" s="40"/>
      <c r="C224" s="41"/>
      <c r="D224" s="226" t="s">
        <v>140</v>
      </c>
      <c r="E224" s="41"/>
      <c r="F224" s="227" t="s">
        <v>333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140</v>
      </c>
      <c r="AU224" s="18" t="s">
        <v>81</v>
      </c>
    </row>
    <row r="225" s="2" customFormat="1">
      <c r="A225" s="39"/>
      <c r="B225" s="40"/>
      <c r="C225" s="41"/>
      <c r="D225" s="231" t="s">
        <v>142</v>
      </c>
      <c r="E225" s="41"/>
      <c r="F225" s="232" t="s">
        <v>334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142</v>
      </c>
      <c r="AU225" s="18" t="s">
        <v>81</v>
      </c>
    </row>
    <row r="226" s="2" customFormat="1">
      <c r="A226" s="39"/>
      <c r="B226" s="40"/>
      <c r="C226" s="41"/>
      <c r="D226" s="226" t="s">
        <v>144</v>
      </c>
      <c r="E226" s="41"/>
      <c r="F226" s="233" t="s">
        <v>335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144</v>
      </c>
      <c r="AU226" s="18" t="s">
        <v>81</v>
      </c>
    </row>
    <row r="227" s="13" customFormat="1">
      <c r="A227" s="13"/>
      <c r="B227" s="234"/>
      <c r="C227" s="235"/>
      <c r="D227" s="226" t="s">
        <v>146</v>
      </c>
      <c r="E227" s="236" t="s">
        <v>19</v>
      </c>
      <c r="F227" s="237" t="s">
        <v>915</v>
      </c>
      <c r="G227" s="235"/>
      <c r="H227" s="238">
        <v>2159.5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146</v>
      </c>
      <c r="AU227" s="244" t="s">
        <v>81</v>
      </c>
      <c r="AV227" s="13" t="s">
        <v>81</v>
      </c>
      <c r="AW227" s="13" t="s">
        <v>33</v>
      </c>
      <c r="AX227" s="13" t="s">
        <v>79</v>
      </c>
      <c r="AY227" s="244" t="s">
        <v>131</v>
      </c>
    </row>
    <row r="228" s="12" customFormat="1" ht="22.8" customHeight="1">
      <c r="A228" s="12"/>
      <c r="B228" s="197"/>
      <c r="C228" s="198"/>
      <c r="D228" s="199" t="s">
        <v>71</v>
      </c>
      <c r="E228" s="211" t="s">
        <v>138</v>
      </c>
      <c r="F228" s="211" t="s">
        <v>368</v>
      </c>
      <c r="G228" s="198"/>
      <c r="H228" s="198"/>
      <c r="I228" s="201"/>
      <c r="J228" s="212">
        <f>BK228</f>
        <v>0</v>
      </c>
      <c r="K228" s="198"/>
      <c r="L228" s="203"/>
      <c r="M228" s="204"/>
      <c r="N228" s="205"/>
      <c r="O228" s="205"/>
      <c r="P228" s="206">
        <f>SUM(P229:P233)</f>
        <v>0</v>
      </c>
      <c r="Q228" s="205"/>
      <c r="R228" s="206">
        <f>SUM(R229:R233)</f>
        <v>2.0182280000000001</v>
      </c>
      <c r="S228" s="205"/>
      <c r="T228" s="207">
        <f>SUM(T229:T233)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8" t="s">
        <v>79</v>
      </c>
      <c r="AT228" s="209" t="s">
        <v>71</v>
      </c>
      <c r="AU228" s="209" t="s">
        <v>79</v>
      </c>
      <c r="AY228" s="208" t="s">
        <v>131</v>
      </c>
      <c r="BK228" s="210">
        <f>SUM(BK229:BK233)</f>
        <v>0</v>
      </c>
    </row>
    <row r="229" s="2" customFormat="1" ht="16.5" customHeight="1">
      <c r="A229" s="39"/>
      <c r="B229" s="40"/>
      <c r="C229" s="213" t="s">
        <v>329</v>
      </c>
      <c r="D229" s="213" t="s">
        <v>133</v>
      </c>
      <c r="E229" s="214" t="s">
        <v>370</v>
      </c>
      <c r="F229" s="215" t="s">
        <v>371</v>
      </c>
      <c r="G229" s="216" t="s">
        <v>136</v>
      </c>
      <c r="H229" s="217">
        <v>8.3000000000000007</v>
      </c>
      <c r="I229" s="218"/>
      <c r="J229" s="219">
        <f>ROUND(I229*H229,2)</f>
        <v>0</v>
      </c>
      <c r="K229" s="215" t="s">
        <v>137</v>
      </c>
      <c r="L229" s="45"/>
      <c r="M229" s="220" t="s">
        <v>19</v>
      </c>
      <c r="N229" s="221" t="s">
        <v>43</v>
      </c>
      <c r="O229" s="85"/>
      <c r="P229" s="222">
        <f>O229*H229</f>
        <v>0</v>
      </c>
      <c r="Q229" s="222">
        <v>0.24315999999999999</v>
      </c>
      <c r="R229" s="222">
        <f>Q229*H229</f>
        <v>2.0182280000000001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138</v>
      </c>
      <c r="AT229" s="224" t="s">
        <v>133</v>
      </c>
      <c r="AU229" s="224" t="s">
        <v>81</v>
      </c>
      <c r="AY229" s="18" t="s">
        <v>131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79</v>
      </c>
      <c r="BK229" s="225">
        <f>ROUND(I229*H229,2)</f>
        <v>0</v>
      </c>
      <c r="BL229" s="18" t="s">
        <v>138</v>
      </c>
      <c r="BM229" s="224" t="s">
        <v>916</v>
      </c>
    </row>
    <row r="230" s="2" customFormat="1">
      <c r="A230" s="39"/>
      <c r="B230" s="40"/>
      <c r="C230" s="41"/>
      <c r="D230" s="226" t="s">
        <v>140</v>
      </c>
      <c r="E230" s="41"/>
      <c r="F230" s="227" t="s">
        <v>373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140</v>
      </c>
      <c r="AU230" s="18" t="s">
        <v>81</v>
      </c>
    </row>
    <row r="231" s="2" customFormat="1">
      <c r="A231" s="39"/>
      <c r="B231" s="40"/>
      <c r="C231" s="41"/>
      <c r="D231" s="231" t="s">
        <v>142</v>
      </c>
      <c r="E231" s="41"/>
      <c r="F231" s="232" t="s">
        <v>374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142</v>
      </c>
      <c r="AU231" s="18" t="s">
        <v>81</v>
      </c>
    </row>
    <row r="232" s="2" customFormat="1">
      <c r="A232" s="39"/>
      <c r="B232" s="40"/>
      <c r="C232" s="41"/>
      <c r="D232" s="226" t="s">
        <v>144</v>
      </c>
      <c r="E232" s="41"/>
      <c r="F232" s="233" t="s">
        <v>375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144</v>
      </c>
      <c r="AU232" s="18" t="s">
        <v>81</v>
      </c>
    </row>
    <row r="233" s="13" customFormat="1">
      <c r="A233" s="13"/>
      <c r="B233" s="234"/>
      <c r="C233" s="235"/>
      <c r="D233" s="226" t="s">
        <v>146</v>
      </c>
      <c r="E233" s="236" t="s">
        <v>19</v>
      </c>
      <c r="F233" s="237" t="s">
        <v>852</v>
      </c>
      <c r="G233" s="235"/>
      <c r="H233" s="238">
        <v>8.3000000000000007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146</v>
      </c>
      <c r="AU233" s="244" t="s">
        <v>81</v>
      </c>
      <c r="AV233" s="13" t="s">
        <v>81</v>
      </c>
      <c r="AW233" s="13" t="s">
        <v>33</v>
      </c>
      <c r="AX233" s="13" t="s">
        <v>79</v>
      </c>
      <c r="AY233" s="244" t="s">
        <v>131</v>
      </c>
    </row>
    <row r="234" s="12" customFormat="1" ht="22.8" customHeight="1">
      <c r="A234" s="12"/>
      <c r="B234" s="197"/>
      <c r="C234" s="198"/>
      <c r="D234" s="199" t="s">
        <v>71</v>
      </c>
      <c r="E234" s="211" t="s">
        <v>171</v>
      </c>
      <c r="F234" s="211" t="s">
        <v>385</v>
      </c>
      <c r="G234" s="198"/>
      <c r="H234" s="198"/>
      <c r="I234" s="201"/>
      <c r="J234" s="212">
        <f>BK234</f>
        <v>0</v>
      </c>
      <c r="K234" s="198"/>
      <c r="L234" s="203"/>
      <c r="M234" s="204"/>
      <c r="N234" s="205"/>
      <c r="O234" s="205"/>
      <c r="P234" s="206">
        <f>SUM(P235:P273)</f>
        <v>0</v>
      </c>
      <c r="Q234" s="205"/>
      <c r="R234" s="206">
        <f>SUM(R235:R273)</f>
        <v>582.30799000000002</v>
      </c>
      <c r="S234" s="205"/>
      <c r="T234" s="207">
        <f>SUM(T235:T273)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8" t="s">
        <v>79</v>
      </c>
      <c r="AT234" s="209" t="s">
        <v>71</v>
      </c>
      <c r="AU234" s="209" t="s">
        <v>79</v>
      </c>
      <c r="AY234" s="208" t="s">
        <v>131</v>
      </c>
      <c r="BK234" s="210">
        <f>SUM(BK235:BK273)</f>
        <v>0</v>
      </c>
    </row>
    <row r="235" s="2" customFormat="1" ht="16.5" customHeight="1">
      <c r="A235" s="39"/>
      <c r="B235" s="40"/>
      <c r="C235" s="213" t="s">
        <v>339</v>
      </c>
      <c r="D235" s="213" t="s">
        <v>133</v>
      </c>
      <c r="E235" s="214" t="s">
        <v>917</v>
      </c>
      <c r="F235" s="215" t="s">
        <v>918</v>
      </c>
      <c r="G235" s="216" t="s">
        <v>136</v>
      </c>
      <c r="H235" s="217">
        <v>2159.5</v>
      </c>
      <c r="I235" s="218"/>
      <c r="J235" s="219">
        <f>ROUND(I235*H235,2)</f>
        <v>0</v>
      </c>
      <c r="K235" s="215" t="s">
        <v>137</v>
      </c>
      <c r="L235" s="45"/>
      <c r="M235" s="220" t="s">
        <v>19</v>
      </c>
      <c r="N235" s="221" t="s">
        <v>43</v>
      </c>
      <c r="O235" s="85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138</v>
      </c>
      <c r="AT235" s="224" t="s">
        <v>133</v>
      </c>
      <c r="AU235" s="224" t="s">
        <v>81</v>
      </c>
      <c r="AY235" s="18" t="s">
        <v>131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79</v>
      </c>
      <c r="BK235" s="225">
        <f>ROUND(I235*H235,2)</f>
        <v>0</v>
      </c>
      <c r="BL235" s="18" t="s">
        <v>138</v>
      </c>
      <c r="BM235" s="224" t="s">
        <v>919</v>
      </c>
    </row>
    <row r="236" s="2" customFormat="1">
      <c r="A236" s="39"/>
      <c r="B236" s="40"/>
      <c r="C236" s="41"/>
      <c r="D236" s="226" t="s">
        <v>140</v>
      </c>
      <c r="E236" s="41"/>
      <c r="F236" s="227" t="s">
        <v>920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140</v>
      </c>
      <c r="AU236" s="18" t="s">
        <v>81</v>
      </c>
    </row>
    <row r="237" s="2" customFormat="1">
      <c r="A237" s="39"/>
      <c r="B237" s="40"/>
      <c r="C237" s="41"/>
      <c r="D237" s="231" t="s">
        <v>142</v>
      </c>
      <c r="E237" s="41"/>
      <c r="F237" s="232" t="s">
        <v>921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142</v>
      </c>
      <c r="AU237" s="18" t="s">
        <v>81</v>
      </c>
    </row>
    <row r="238" s="13" customFormat="1">
      <c r="A238" s="13"/>
      <c r="B238" s="234"/>
      <c r="C238" s="235"/>
      <c r="D238" s="226" t="s">
        <v>146</v>
      </c>
      <c r="E238" s="236" t="s">
        <v>19</v>
      </c>
      <c r="F238" s="237" t="s">
        <v>922</v>
      </c>
      <c r="G238" s="235"/>
      <c r="H238" s="238">
        <v>2159.5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146</v>
      </c>
      <c r="AU238" s="244" t="s">
        <v>81</v>
      </c>
      <c r="AV238" s="13" t="s">
        <v>81</v>
      </c>
      <c r="AW238" s="13" t="s">
        <v>33</v>
      </c>
      <c r="AX238" s="13" t="s">
        <v>79</v>
      </c>
      <c r="AY238" s="244" t="s">
        <v>131</v>
      </c>
    </row>
    <row r="239" s="2" customFormat="1" ht="16.5" customHeight="1">
      <c r="A239" s="39"/>
      <c r="B239" s="40"/>
      <c r="C239" s="213" t="s">
        <v>347</v>
      </c>
      <c r="D239" s="213" t="s">
        <v>133</v>
      </c>
      <c r="E239" s="214" t="s">
        <v>923</v>
      </c>
      <c r="F239" s="215" t="s">
        <v>924</v>
      </c>
      <c r="G239" s="216" t="s">
        <v>136</v>
      </c>
      <c r="H239" s="217">
        <v>7.4000000000000004</v>
      </c>
      <c r="I239" s="218"/>
      <c r="J239" s="219">
        <f>ROUND(I239*H239,2)</f>
        <v>0</v>
      </c>
      <c r="K239" s="215" t="s">
        <v>137</v>
      </c>
      <c r="L239" s="45"/>
      <c r="M239" s="220" t="s">
        <v>19</v>
      </c>
      <c r="N239" s="221" t="s">
        <v>43</v>
      </c>
      <c r="O239" s="85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138</v>
      </c>
      <c r="AT239" s="224" t="s">
        <v>133</v>
      </c>
      <c r="AU239" s="224" t="s">
        <v>81</v>
      </c>
      <c r="AY239" s="18" t="s">
        <v>131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79</v>
      </c>
      <c r="BK239" s="225">
        <f>ROUND(I239*H239,2)</f>
        <v>0</v>
      </c>
      <c r="BL239" s="18" t="s">
        <v>138</v>
      </c>
      <c r="BM239" s="224" t="s">
        <v>925</v>
      </c>
    </row>
    <row r="240" s="2" customFormat="1">
      <c r="A240" s="39"/>
      <c r="B240" s="40"/>
      <c r="C240" s="41"/>
      <c r="D240" s="226" t="s">
        <v>140</v>
      </c>
      <c r="E240" s="41"/>
      <c r="F240" s="227" t="s">
        <v>926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140</v>
      </c>
      <c r="AU240" s="18" t="s">
        <v>81</v>
      </c>
    </row>
    <row r="241" s="2" customFormat="1">
      <c r="A241" s="39"/>
      <c r="B241" s="40"/>
      <c r="C241" s="41"/>
      <c r="D241" s="231" t="s">
        <v>142</v>
      </c>
      <c r="E241" s="41"/>
      <c r="F241" s="232" t="s">
        <v>927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142</v>
      </c>
      <c r="AU241" s="18" t="s">
        <v>81</v>
      </c>
    </row>
    <row r="242" s="13" customFormat="1">
      <c r="A242" s="13"/>
      <c r="B242" s="234"/>
      <c r="C242" s="235"/>
      <c r="D242" s="226" t="s">
        <v>146</v>
      </c>
      <c r="E242" s="236" t="s">
        <v>19</v>
      </c>
      <c r="F242" s="237" t="s">
        <v>928</v>
      </c>
      <c r="G242" s="235"/>
      <c r="H242" s="238">
        <v>7.4000000000000004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146</v>
      </c>
      <c r="AU242" s="244" t="s">
        <v>81</v>
      </c>
      <c r="AV242" s="13" t="s">
        <v>81</v>
      </c>
      <c r="AW242" s="13" t="s">
        <v>33</v>
      </c>
      <c r="AX242" s="13" t="s">
        <v>79</v>
      </c>
      <c r="AY242" s="244" t="s">
        <v>131</v>
      </c>
    </row>
    <row r="243" s="2" customFormat="1" ht="16.5" customHeight="1">
      <c r="A243" s="39"/>
      <c r="B243" s="40"/>
      <c r="C243" s="213" t="s">
        <v>353</v>
      </c>
      <c r="D243" s="213" t="s">
        <v>133</v>
      </c>
      <c r="E243" s="214" t="s">
        <v>929</v>
      </c>
      <c r="F243" s="215" t="s">
        <v>930</v>
      </c>
      <c r="G243" s="216" t="s">
        <v>136</v>
      </c>
      <c r="H243" s="217">
        <v>7.4000000000000004</v>
      </c>
      <c r="I243" s="218"/>
      <c r="J243" s="219">
        <f>ROUND(I243*H243,2)</f>
        <v>0</v>
      </c>
      <c r="K243" s="215" t="s">
        <v>19</v>
      </c>
      <c r="L243" s="45"/>
      <c r="M243" s="220" t="s">
        <v>19</v>
      </c>
      <c r="N243" s="221" t="s">
        <v>43</v>
      </c>
      <c r="O243" s="85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138</v>
      </c>
      <c r="AT243" s="224" t="s">
        <v>133</v>
      </c>
      <c r="AU243" s="224" t="s">
        <v>81</v>
      </c>
      <c r="AY243" s="18" t="s">
        <v>131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8" t="s">
        <v>79</v>
      </c>
      <c r="BK243" s="225">
        <f>ROUND(I243*H243,2)</f>
        <v>0</v>
      </c>
      <c r="BL243" s="18" t="s">
        <v>138</v>
      </c>
      <c r="BM243" s="224" t="s">
        <v>931</v>
      </c>
    </row>
    <row r="244" s="2" customFormat="1">
      <c r="A244" s="39"/>
      <c r="B244" s="40"/>
      <c r="C244" s="41"/>
      <c r="D244" s="226" t="s">
        <v>140</v>
      </c>
      <c r="E244" s="41"/>
      <c r="F244" s="227" t="s">
        <v>930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140</v>
      </c>
      <c r="AU244" s="18" t="s">
        <v>81</v>
      </c>
    </row>
    <row r="245" s="2" customFormat="1">
      <c r="A245" s="39"/>
      <c r="B245" s="40"/>
      <c r="C245" s="41"/>
      <c r="D245" s="226" t="s">
        <v>144</v>
      </c>
      <c r="E245" s="41"/>
      <c r="F245" s="233" t="s">
        <v>444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144</v>
      </c>
      <c r="AU245" s="18" t="s">
        <v>81</v>
      </c>
    </row>
    <row r="246" s="13" customFormat="1">
      <c r="A246" s="13"/>
      <c r="B246" s="234"/>
      <c r="C246" s="235"/>
      <c r="D246" s="226" t="s">
        <v>146</v>
      </c>
      <c r="E246" s="236" t="s">
        <v>19</v>
      </c>
      <c r="F246" s="237" t="s">
        <v>928</v>
      </c>
      <c r="G246" s="235"/>
      <c r="H246" s="238">
        <v>7.4000000000000004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146</v>
      </c>
      <c r="AU246" s="244" t="s">
        <v>81</v>
      </c>
      <c r="AV246" s="13" t="s">
        <v>81</v>
      </c>
      <c r="AW246" s="13" t="s">
        <v>33</v>
      </c>
      <c r="AX246" s="13" t="s">
        <v>79</v>
      </c>
      <c r="AY246" s="244" t="s">
        <v>131</v>
      </c>
    </row>
    <row r="247" s="2" customFormat="1" ht="16.5" customHeight="1">
      <c r="A247" s="39"/>
      <c r="B247" s="40"/>
      <c r="C247" s="213" t="s">
        <v>361</v>
      </c>
      <c r="D247" s="213" t="s">
        <v>133</v>
      </c>
      <c r="E247" s="214" t="s">
        <v>932</v>
      </c>
      <c r="F247" s="215" t="s">
        <v>933</v>
      </c>
      <c r="G247" s="216" t="s">
        <v>136</v>
      </c>
      <c r="H247" s="217">
        <v>2159.5</v>
      </c>
      <c r="I247" s="218"/>
      <c r="J247" s="219">
        <f>ROUND(I247*H247,2)</f>
        <v>0</v>
      </c>
      <c r="K247" s="215" t="s">
        <v>137</v>
      </c>
      <c r="L247" s="45"/>
      <c r="M247" s="220" t="s">
        <v>19</v>
      </c>
      <c r="N247" s="221" t="s">
        <v>43</v>
      </c>
      <c r="O247" s="85"/>
      <c r="P247" s="222">
        <f>O247*H247</f>
        <v>0</v>
      </c>
      <c r="Q247" s="222">
        <v>0.090620000000000006</v>
      </c>
      <c r="R247" s="222">
        <f>Q247*H247</f>
        <v>195.69389000000001</v>
      </c>
      <c r="S247" s="222">
        <v>0</v>
      </c>
      <c r="T247" s="22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138</v>
      </c>
      <c r="AT247" s="224" t="s">
        <v>133</v>
      </c>
      <c r="AU247" s="224" t="s">
        <v>81</v>
      </c>
      <c r="AY247" s="18" t="s">
        <v>131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8" t="s">
        <v>79</v>
      </c>
      <c r="BK247" s="225">
        <f>ROUND(I247*H247,2)</f>
        <v>0</v>
      </c>
      <c r="BL247" s="18" t="s">
        <v>138</v>
      </c>
      <c r="BM247" s="224" t="s">
        <v>934</v>
      </c>
    </row>
    <row r="248" s="2" customFormat="1">
      <c r="A248" s="39"/>
      <c r="B248" s="40"/>
      <c r="C248" s="41"/>
      <c r="D248" s="226" t="s">
        <v>140</v>
      </c>
      <c r="E248" s="41"/>
      <c r="F248" s="227" t="s">
        <v>935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140</v>
      </c>
      <c r="AU248" s="18" t="s">
        <v>81</v>
      </c>
    </row>
    <row r="249" s="2" customFormat="1">
      <c r="A249" s="39"/>
      <c r="B249" s="40"/>
      <c r="C249" s="41"/>
      <c r="D249" s="231" t="s">
        <v>142</v>
      </c>
      <c r="E249" s="41"/>
      <c r="F249" s="232" t="s">
        <v>936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142</v>
      </c>
      <c r="AU249" s="18" t="s">
        <v>81</v>
      </c>
    </row>
    <row r="250" s="2" customFormat="1">
      <c r="A250" s="39"/>
      <c r="B250" s="40"/>
      <c r="C250" s="41"/>
      <c r="D250" s="226" t="s">
        <v>144</v>
      </c>
      <c r="E250" s="41"/>
      <c r="F250" s="233" t="s">
        <v>937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144</v>
      </c>
      <c r="AU250" s="18" t="s">
        <v>81</v>
      </c>
    </row>
    <row r="251" s="13" customFormat="1">
      <c r="A251" s="13"/>
      <c r="B251" s="234"/>
      <c r="C251" s="235"/>
      <c r="D251" s="226" t="s">
        <v>146</v>
      </c>
      <c r="E251" s="236" t="s">
        <v>19</v>
      </c>
      <c r="F251" s="237" t="s">
        <v>915</v>
      </c>
      <c r="G251" s="235"/>
      <c r="H251" s="238">
        <v>2159.5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146</v>
      </c>
      <c r="AU251" s="244" t="s">
        <v>81</v>
      </c>
      <c r="AV251" s="13" t="s">
        <v>81</v>
      </c>
      <c r="AW251" s="13" t="s">
        <v>33</v>
      </c>
      <c r="AX251" s="13" t="s">
        <v>79</v>
      </c>
      <c r="AY251" s="244" t="s">
        <v>131</v>
      </c>
    </row>
    <row r="252" s="2" customFormat="1" ht="16.5" customHeight="1">
      <c r="A252" s="39"/>
      <c r="B252" s="40"/>
      <c r="C252" s="266" t="s">
        <v>369</v>
      </c>
      <c r="D252" s="266" t="s">
        <v>276</v>
      </c>
      <c r="E252" s="267" t="s">
        <v>938</v>
      </c>
      <c r="F252" s="268" t="s">
        <v>939</v>
      </c>
      <c r="G252" s="269" t="s">
        <v>136</v>
      </c>
      <c r="H252" s="270">
        <v>1953.3</v>
      </c>
      <c r="I252" s="271"/>
      <c r="J252" s="272">
        <f>ROUND(I252*H252,2)</f>
        <v>0</v>
      </c>
      <c r="K252" s="268" t="s">
        <v>137</v>
      </c>
      <c r="L252" s="273"/>
      <c r="M252" s="274" t="s">
        <v>19</v>
      </c>
      <c r="N252" s="275" t="s">
        <v>43</v>
      </c>
      <c r="O252" s="85"/>
      <c r="P252" s="222">
        <f>O252*H252</f>
        <v>0</v>
      </c>
      <c r="Q252" s="222">
        <v>0.17599999999999999</v>
      </c>
      <c r="R252" s="222">
        <f>Q252*H252</f>
        <v>343.7808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192</v>
      </c>
      <c r="AT252" s="224" t="s">
        <v>276</v>
      </c>
      <c r="AU252" s="224" t="s">
        <v>81</v>
      </c>
      <c r="AY252" s="18" t="s">
        <v>131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79</v>
      </c>
      <c r="BK252" s="225">
        <f>ROUND(I252*H252,2)</f>
        <v>0</v>
      </c>
      <c r="BL252" s="18" t="s">
        <v>138</v>
      </c>
      <c r="BM252" s="224" t="s">
        <v>940</v>
      </c>
    </row>
    <row r="253" s="2" customFormat="1">
      <c r="A253" s="39"/>
      <c r="B253" s="40"/>
      <c r="C253" s="41"/>
      <c r="D253" s="226" t="s">
        <v>140</v>
      </c>
      <c r="E253" s="41"/>
      <c r="F253" s="227" t="s">
        <v>939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140</v>
      </c>
      <c r="AU253" s="18" t="s">
        <v>81</v>
      </c>
    </row>
    <row r="254" s="13" customFormat="1">
      <c r="A254" s="13"/>
      <c r="B254" s="234"/>
      <c r="C254" s="235"/>
      <c r="D254" s="226" t="s">
        <v>146</v>
      </c>
      <c r="E254" s="236" t="s">
        <v>19</v>
      </c>
      <c r="F254" s="237" t="s">
        <v>941</v>
      </c>
      <c r="G254" s="235"/>
      <c r="H254" s="238">
        <v>1953.3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146</v>
      </c>
      <c r="AU254" s="244" t="s">
        <v>81</v>
      </c>
      <c r="AV254" s="13" t="s">
        <v>81</v>
      </c>
      <c r="AW254" s="13" t="s">
        <v>33</v>
      </c>
      <c r="AX254" s="13" t="s">
        <v>79</v>
      </c>
      <c r="AY254" s="244" t="s">
        <v>131</v>
      </c>
    </row>
    <row r="255" s="2" customFormat="1" ht="16.5" customHeight="1">
      <c r="A255" s="39"/>
      <c r="B255" s="40"/>
      <c r="C255" s="266" t="s">
        <v>377</v>
      </c>
      <c r="D255" s="266" t="s">
        <v>276</v>
      </c>
      <c r="E255" s="267" t="s">
        <v>942</v>
      </c>
      <c r="F255" s="268" t="s">
        <v>943</v>
      </c>
      <c r="G255" s="269" t="s">
        <v>136</v>
      </c>
      <c r="H255" s="270">
        <v>92.299999999999997</v>
      </c>
      <c r="I255" s="271"/>
      <c r="J255" s="272">
        <f>ROUND(I255*H255,2)</f>
        <v>0</v>
      </c>
      <c r="K255" s="268" t="s">
        <v>137</v>
      </c>
      <c r="L255" s="273"/>
      <c r="M255" s="274" t="s">
        <v>19</v>
      </c>
      <c r="N255" s="275" t="s">
        <v>43</v>
      </c>
      <c r="O255" s="85"/>
      <c r="P255" s="222">
        <f>O255*H255</f>
        <v>0</v>
      </c>
      <c r="Q255" s="222">
        <v>0.17499999999999999</v>
      </c>
      <c r="R255" s="222">
        <f>Q255*H255</f>
        <v>16.1525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192</v>
      </c>
      <c r="AT255" s="224" t="s">
        <v>276</v>
      </c>
      <c r="AU255" s="224" t="s">
        <v>81</v>
      </c>
      <c r="AY255" s="18" t="s">
        <v>131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8" t="s">
        <v>79</v>
      </c>
      <c r="BK255" s="225">
        <f>ROUND(I255*H255,2)</f>
        <v>0</v>
      </c>
      <c r="BL255" s="18" t="s">
        <v>138</v>
      </c>
      <c r="BM255" s="224" t="s">
        <v>944</v>
      </c>
    </row>
    <row r="256" s="2" customFormat="1">
      <c r="A256" s="39"/>
      <c r="B256" s="40"/>
      <c r="C256" s="41"/>
      <c r="D256" s="226" t="s">
        <v>140</v>
      </c>
      <c r="E256" s="41"/>
      <c r="F256" s="227" t="s">
        <v>943</v>
      </c>
      <c r="G256" s="41"/>
      <c r="H256" s="41"/>
      <c r="I256" s="228"/>
      <c r="J256" s="41"/>
      <c r="K256" s="41"/>
      <c r="L256" s="45"/>
      <c r="M256" s="229"/>
      <c r="N256" s="23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140</v>
      </c>
      <c r="AU256" s="18" t="s">
        <v>81</v>
      </c>
    </row>
    <row r="257" s="13" customFormat="1">
      <c r="A257" s="13"/>
      <c r="B257" s="234"/>
      <c r="C257" s="235"/>
      <c r="D257" s="226" t="s">
        <v>146</v>
      </c>
      <c r="E257" s="236" t="s">
        <v>19</v>
      </c>
      <c r="F257" s="237" t="s">
        <v>945</v>
      </c>
      <c r="G257" s="235"/>
      <c r="H257" s="238">
        <v>92.299999999999997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146</v>
      </c>
      <c r="AU257" s="244" t="s">
        <v>81</v>
      </c>
      <c r="AV257" s="13" t="s">
        <v>81</v>
      </c>
      <c r="AW257" s="13" t="s">
        <v>33</v>
      </c>
      <c r="AX257" s="13" t="s">
        <v>79</v>
      </c>
      <c r="AY257" s="244" t="s">
        <v>131</v>
      </c>
    </row>
    <row r="258" s="2" customFormat="1" ht="16.5" customHeight="1">
      <c r="A258" s="39"/>
      <c r="B258" s="40"/>
      <c r="C258" s="266" t="s">
        <v>386</v>
      </c>
      <c r="D258" s="266" t="s">
        <v>276</v>
      </c>
      <c r="E258" s="267" t="s">
        <v>946</v>
      </c>
      <c r="F258" s="268" t="s">
        <v>947</v>
      </c>
      <c r="G258" s="269" t="s">
        <v>136</v>
      </c>
      <c r="H258" s="270">
        <v>20.399999999999999</v>
      </c>
      <c r="I258" s="271"/>
      <c r="J258" s="272">
        <f>ROUND(I258*H258,2)</f>
        <v>0</v>
      </c>
      <c r="K258" s="268" t="s">
        <v>137</v>
      </c>
      <c r="L258" s="273"/>
      <c r="M258" s="274" t="s">
        <v>19</v>
      </c>
      <c r="N258" s="275" t="s">
        <v>43</v>
      </c>
      <c r="O258" s="85"/>
      <c r="P258" s="222">
        <f>O258*H258</f>
        <v>0</v>
      </c>
      <c r="Q258" s="222">
        <v>0.17599999999999999</v>
      </c>
      <c r="R258" s="222">
        <f>Q258*H258</f>
        <v>3.5903999999999994</v>
      </c>
      <c r="S258" s="222">
        <v>0</v>
      </c>
      <c r="T258" s="22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192</v>
      </c>
      <c r="AT258" s="224" t="s">
        <v>276</v>
      </c>
      <c r="AU258" s="224" t="s">
        <v>81</v>
      </c>
      <c r="AY258" s="18" t="s">
        <v>131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8" t="s">
        <v>79</v>
      </c>
      <c r="BK258" s="225">
        <f>ROUND(I258*H258,2)</f>
        <v>0</v>
      </c>
      <c r="BL258" s="18" t="s">
        <v>138</v>
      </c>
      <c r="BM258" s="224" t="s">
        <v>948</v>
      </c>
    </row>
    <row r="259" s="2" customFormat="1">
      <c r="A259" s="39"/>
      <c r="B259" s="40"/>
      <c r="C259" s="41"/>
      <c r="D259" s="226" t="s">
        <v>140</v>
      </c>
      <c r="E259" s="41"/>
      <c r="F259" s="227" t="s">
        <v>947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140</v>
      </c>
      <c r="AU259" s="18" t="s">
        <v>81</v>
      </c>
    </row>
    <row r="260" s="13" customFormat="1">
      <c r="A260" s="13"/>
      <c r="B260" s="234"/>
      <c r="C260" s="235"/>
      <c r="D260" s="226" t="s">
        <v>146</v>
      </c>
      <c r="E260" s="236" t="s">
        <v>19</v>
      </c>
      <c r="F260" s="237" t="s">
        <v>949</v>
      </c>
      <c r="G260" s="235"/>
      <c r="H260" s="238">
        <v>20.399999999999999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146</v>
      </c>
      <c r="AU260" s="244" t="s">
        <v>81</v>
      </c>
      <c r="AV260" s="13" t="s">
        <v>81</v>
      </c>
      <c r="AW260" s="13" t="s">
        <v>33</v>
      </c>
      <c r="AX260" s="13" t="s">
        <v>79</v>
      </c>
      <c r="AY260" s="244" t="s">
        <v>131</v>
      </c>
    </row>
    <row r="261" s="2" customFormat="1" ht="16.5" customHeight="1">
      <c r="A261" s="39"/>
      <c r="B261" s="40"/>
      <c r="C261" s="266" t="s">
        <v>393</v>
      </c>
      <c r="D261" s="266" t="s">
        <v>276</v>
      </c>
      <c r="E261" s="267" t="s">
        <v>950</v>
      </c>
      <c r="F261" s="268" t="s">
        <v>951</v>
      </c>
      <c r="G261" s="269" t="s">
        <v>136</v>
      </c>
      <c r="H261" s="270">
        <v>136.69999999999999</v>
      </c>
      <c r="I261" s="271"/>
      <c r="J261" s="272">
        <f>ROUND(I261*H261,2)</f>
        <v>0</v>
      </c>
      <c r="K261" s="268" t="s">
        <v>19</v>
      </c>
      <c r="L261" s="273"/>
      <c r="M261" s="274" t="s">
        <v>19</v>
      </c>
      <c r="N261" s="275" t="s">
        <v>43</v>
      </c>
      <c r="O261" s="85"/>
      <c r="P261" s="222">
        <f>O261*H261</f>
        <v>0</v>
      </c>
      <c r="Q261" s="222">
        <v>0.13100000000000001</v>
      </c>
      <c r="R261" s="222">
        <f>Q261*H261</f>
        <v>17.907699999999998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192</v>
      </c>
      <c r="AT261" s="224" t="s">
        <v>276</v>
      </c>
      <c r="AU261" s="224" t="s">
        <v>81</v>
      </c>
      <c r="AY261" s="18" t="s">
        <v>131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79</v>
      </c>
      <c r="BK261" s="225">
        <f>ROUND(I261*H261,2)</f>
        <v>0</v>
      </c>
      <c r="BL261" s="18" t="s">
        <v>138</v>
      </c>
      <c r="BM261" s="224" t="s">
        <v>952</v>
      </c>
    </row>
    <row r="262" s="2" customFormat="1">
      <c r="A262" s="39"/>
      <c r="B262" s="40"/>
      <c r="C262" s="41"/>
      <c r="D262" s="226" t="s">
        <v>140</v>
      </c>
      <c r="E262" s="41"/>
      <c r="F262" s="227" t="s">
        <v>951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140</v>
      </c>
      <c r="AU262" s="18" t="s">
        <v>81</v>
      </c>
    </row>
    <row r="263" s="13" customFormat="1">
      <c r="A263" s="13"/>
      <c r="B263" s="234"/>
      <c r="C263" s="235"/>
      <c r="D263" s="226" t="s">
        <v>146</v>
      </c>
      <c r="E263" s="236" t="s">
        <v>19</v>
      </c>
      <c r="F263" s="237" t="s">
        <v>953</v>
      </c>
      <c r="G263" s="235"/>
      <c r="H263" s="238">
        <v>136.69999999999999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146</v>
      </c>
      <c r="AU263" s="244" t="s">
        <v>81</v>
      </c>
      <c r="AV263" s="13" t="s">
        <v>81</v>
      </c>
      <c r="AW263" s="13" t="s">
        <v>33</v>
      </c>
      <c r="AX263" s="13" t="s">
        <v>79</v>
      </c>
      <c r="AY263" s="244" t="s">
        <v>131</v>
      </c>
    </row>
    <row r="264" s="2" customFormat="1" ht="21.75" customHeight="1">
      <c r="A264" s="39"/>
      <c r="B264" s="40"/>
      <c r="C264" s="213" t="s">
        <v>400</v>
      </c>
      <c r="D264" s="213" t="s">
        <v>133</v>
      </c>
      <c r="E264" s="214" t="s">
        <v>954</v>
      </c>
      <c r="F264" s="215" t="s">
        <v>955</v>
      </c>
      <c r="G264" s="216" t="s">
        <v>136</v>
      </c>
      <c r="H264" s="217">
        <v>51.100000000000001</v>
      </c>
      <c r="I264" s="218"/>
      <c r="J264" s="219">
        <f>ROUND(I264*H264,2)</f>
        <v>0</v>
      </c>
      <c r="K264" s="215" t="s">
        <v>137</v>
      </c>
      <c r="L264" s="45"/>
      <c r="M264" s="220" t="s">
        <v>19</v>
      </c>
      <c r="N264" s="221" t="s">
        <v>43</v>
      </c>
      <c r="O264" s="85"/>
      <c r="P264" s="222">
        <f>O264*H264</f>
        <v>0</v>
      </c>
      <c r="Q264" s="222">
        <v>0.10100000000000001</v>
      </c>
      <c r="R264" s="222">
        <f>Q264*H264</f>
        <v>5.1611000000000002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138</v>
      </c>
      <c r="AT264" s="224" t="s">
        <v>133</v>
      </c>
      <c r="AU264" s="224" t="s">
        <v>81</v>
      </c>
      <c r="AY264" s="18" t="s">
        <v>131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79</v>
      </c>
      <c r="BK264" s="225">
        <f>ROUND(I264*H264,2)</f>
        <v>0</v>
      </c>
      <c r="BL264" s="18" t="s">
        <v>138</v>
      </c>
      <c r="BM264" s="224" t="s">
        <v>956</v>
      </c>
    </row>
    <row r="265" s="2" customFormat="1">
      <c r="A265" s="39"/>
      <c r="B265" s="40"/>
      <c r="C265" s="41"/>
      <c r="D265" s="226" t="s">
        <v>140</v>
      </c>
      <c r="E265" s="41"/>
      <c r="F265" s="227" t="s">
        <v>957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140</v>
      </c>
      <c r="AU265" s="18" t="s">
        <v>81</v>
      </c>
    </row>
    <row r="266" s="2" customFormat="1">
      <c r="A266" s="39"/>
      <c r="B266" s="40"/>
      <c r="C266" s="41"/>
      <c r="D266" s="231" t="s">
        <v>142</v>
      </c>
      <c r="E266" s="41"/>
      <c r="F266" s="232" t="s">
        <v>958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142</v>
      </c>
      <c r="AU266" s="18" t="s">
        <v>81</v>
      </c>
    </row>
    <row r="267" s="2" customFormat="1">
      <c r="A267" s="39"/>
      <c r="B267" s="40"/>
      <c r="C267" s="41"/>
      <c r="D267" s="226" t="s">
        <v>144</v>
      </c>
      <c r="E267" s="41"/>
      <c r="F267" s="233" t="s">
        <v>959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144</v>
      </c>
      <c r="AU267" s="18" t="s">
        <v>81</v>
      </c>
    </row>
    <row r="268" s="13" customFormat="1">
      <c r="A268" s="13"/>
      <c r="B268" s="234"/>
      <c r="C268" s="235"/>
      <c r="D268" s="226" t="s">
        <v>146</v>
      </c>
      <c r="E268" s="236" t="s">
        <v>19</v>
      </c>
      <c r="F268" s="237" t="s">
        <v>960</v>
      </c>
      <c r="G268" s="235"/>
      <c r="H268" s="238">
        <v>51.100000000000001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146</v>
      </c>
      <c r="AU268" s="244" t="s">
        <v>81</v>
      </c>
      <c r="AV268" s="13" t="s">
        <v>81</v>
      </c>
      <c r="AW268" s="13" t="s">
        <v>33</v>
      </c>
      <c r="AX268" s="13" t="s">
        <v>79</v>
      </c>
      <c r="AY268" s="244" t="s">
        <v>131</v>
      </c>
    </row>
    <row r="269" s="2" customFormat="1" ht="16.5" customHeight="1">
      <c r="A269" s="39"/>
      <c r="B269" s="40"/>
      <c r="C269" s="213" t="s">
        <v>407</v>
      </c>
      <c r="D269" s="213" t="s">
        <v>133</v>
      </c>
      <c r="E269" s="214" t="s">
        <v>961</v>
      </c>
      <c r="F269" s="215" t="s">
        <v>962</v>
      </c>
      <c r="G269" s="216" t="s">
        <v>195</v>
      </c>
      <c r="H269" s="217">
        <v>6</v>
      </c>
      <c r="I269" s="218"/>
      <c r="J269" s="219">
        <f>ROUND(I269*H269,2)</f>
        <v>0</v>
      </c>
      <c r="K269" s="215" t="s">
        <v>137</v>
      </c>
      <c r="L269" s="45"/>
      <c r="M269" s="220" t="s">
        <v>19</v>
      </c>
      <c r="N269" s="221" t="s">
        <v>43</v>
      </c>
      <c r="O269" s="85"/>
      <c r="P269" s="222">
        <f>O269*H269</f>
        <v>0</v>
      </c>
      <c r="Q269" s="222">
        <v>0.0035999999999999999</v>
      </c>
      <c r="R269" s="222">
        <f>Q269*H269</f>
        <v>0.021600000000000001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138</v>
      </c>
      <c r="AT269" s="224" t="s">
        <v>133</v>
      </c>
      <c r="AU269" s="224" t="s">
        <v>81</v>
      </c>
      <c r="AY269" s="18" t="s">
        <v>131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8" t="s">
        <v>79</v>
      </c>
      <c r="BK269" s="225">
        <f>ROUND(I269*H269,2)</f>
        <v>0</v>
      </c>
      <c r="BL269" s="18" t="s">
        <v>138</v>
      </c>
      <c r="BM269" s="224" t="s">
        <v>963</v>
      </c>
    </row>
    <row r="270" s="2" customFormat="1">
      <c r="A270" s="39"/>
      <c r="B270" s="40"/>
      <c r="C270" s="41"/>
      <c r="D270" s="226" t="s">
        <v>140</v>
      </c>
      <c r="E270" s="41"/>
      <c r="F270" s="227" t="s">
        <v>964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140</v>
      </c>
      <c r="AU270" s="18" t="s">
        <v>81</v>
      </c>
    </row>
    <row r="271" s="2" customFormat="1">
      <c r="A271" s="39"/>
      <c r="B271" s="40"/>
      <c r="C271" s="41"/>
      <c r="D271" s="231" t="s">
        <v>142</v>
      </c>
      <c r="E271" s="41"/>
      <c r="F271" s="232" t="s">
        <v>965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142</v>
      </c>
      <c r="AU271" s="18" t="s">
        <v>81</v>
      </c>
    </row>
    <row r="272" s="2" customFormat="1">
      <c r="A272" s="39"/>
      <c r="B272" s="40"/>
      <c r="C272" s="41"/>
      <c r="D272" s="226" t="s">
        <v>144</v>
      </c>
      <c r="E272" s="41"/>
      <c r="F272" s="233" t="s">
        <v>966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144</v>
      </c>
      <c r="AU272" s="18" t="s">
        <v>81</v>
      </c>
    </row>
    <row r="273" s="13" customFormat="1">
      <c r="A273" s="13"/>
      <c r="B273" s="234"/>
      <c r="C273" s="235"/>
      <c r="D273" s="226" t="s">
        <v>146</v>
      </c>
      <c r="E273" s="236" t="s">
        <v>19</v>
      </c>
      <c r="F273" s="237" t="s">
        <v>967</v>
      </c>
      <c r="G273" s="235"/>
      <c r="H273" s="238">
        <v>6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146</v>
      </c>
      <c r="AU273" s="244" t="s">
        <v>81</v>
      </c>
      <c r="AV273" s="13" t="s">
        <v>81</v>
      </c>
      <c r="AW273" s="13" t="s">
        <v>33</v>
      </c>
      <c r="AX273" s="13" t="s">
        <v>79</v>
      </c>
      <c r="AY273" s="244" t="s">
        <v>131</v>
      </c>
    </row>
    <row r="274" s="12" customFormat="1" ht="22.8" customHeight="1">
      <c r="A274" s="12"/>
      <c r="B274" s="197"/>
      <c r="C274" s="198"/>
      <c r="D274" s="199" t="s">
        <v>71</v>
      </c>
      <c r="E274" s="211" t="s">
        <v>192</v>
      </c>
      <c r="F274" s="211" t="s">
        <v>468</v>
      </c>
      <c r="G274" s="198"/>
      <c r="H274" s="198"/>
      <c r="I274" s="201"/>
      <c r="J274" s="212">
        <f>BK274</f>
        <v>0</v>
      </c>
      <c r="K274" s="198"/>
      <c r="L274" s="203"/>
      <c r="M274" s="204"/>
      <c r="N274" s="205"/>
      <c r="O274" s="205"/>
      <c r="P274" s="206">
        <f>SUM(P275:P284)</f>
        <v>0</v>
      </c>
      <c r="Q274" s="205"/>
      <c r="R274" s="206">
        <f>SUM(R275:R284)</f>
        <v>1.1526800000000002</v>
      </c>
      <c r="S274" s="205"/>
      <c r="T274" s="207">
        <f>SUM(T275:T284)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8" t="s">
        <v>79</v>
      </c>
      <c r="AT274" s="209" t="s">
        <v>71</v>
      </c>
      <c r="AU274" s="209" t="s">
        <v>79</v>
      </c>
      <c r="AY274" s="208" t="s">
        <v>131</v>
      </c>
      <c r="BK274" s="210">
        <f>SUM(BK275:BK284)</f>
        <v>0</v>
      </c>
    </row>
    <row r="275" s="2" customFormat="1" ht="16.5" customHeight="1">
      <c r="A275" s="39"/>
      <c r="B275" s="40"/>
      <c r="C275" s="213" t="s">
        <v>415</v>
      </c>
      <c r="D275" s="213" t="s">
        <v>133</v>
      </c>
      <c r="E275" s="214" t="s">
        <v>517</v>
      </c>
      <c r="F275" s="215" t="s">
        <v>518</v>
      </c>
      <c r="G275" s="216" t="s">
        <v>480</v>
      </c>
      <c r="H275" s="217">
        <v>2</v>
      </c>
      <c r="I275" s="218"/>
      <c r="J275" s="219">
        <f>ROUND(I275*H275,2)</f>
        <v>0</v>
      </c>
      <c r="K275" s="215" t="s">
        <v>137</v>
      </c>
      <c r="L275" s="45"/>
      <c r="M275" s="220" t="s">
        <v>19</v>
      </c>
      <c r="N275" s="221" t="s">
        <v>43</v>
      </c>
      <c r="O275" s="85"/>
      <c r="P275" s="222">
        <f>O275*H275</f>
        <v>0</v>
      </c>
      <c r="Q275" s="222">
        <v>0.42080000000000001</v>
      </c>
      <c r="R275" s="222">
        <f>Q275*H275</f>
        <v>0.84160000000000001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138</v>
      </c>
      <c r="AT275" s="224" t="s">
        <v>133</v>
      </c>
      <c r="AU275" s="224" t="s">
        <v>81</v>
      </c>
      <c r="AY275" s="18" t="s">
        <v>131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79</v>
      </c>
      <c r="BK275" s="225">
        <f>ROUND(I275*H275,2)</f>
        <v>0</v>
      </c>
      <c r="BL275" s="18" t="s">
        <v>138</v>
      </c>
      <c r="BM275" s="224" t="s">
        <v>968</v>
      </c>
    </row>
    <row r="276" s="2" customFormat="1">
      <c r="A276" s="39"/>
      <c r="B276" s="40"/>
      <c r="C276" s="41"/>
      <c r="D276" s="226" t="s">
        <v>140</v>
      </c>
      <c r="E276" s="41"/>
      <c r="F276" s="227" t="s">
        <v>518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140</v>
      </c>
      <c r="AU276" s="18" t="s">
        <v>81</v>
      </c>
    </row>
    <row r="277" s="2" customFormat="1">
      <c r="A277" s="39"/>
      <c r="B277" s="40"/>
      <c r="C277" s="41"/>
      <c r="D277" s="231" t="s">
        <v>142</v>
      </c>
      <c r="E277" s="41"/>
      <c r="F277" s="232" t="s">
        <v>520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142</v>
      </c>
      <c r="AU277" s="18" t="s">
        <v>81</v>
      </c>
    </row>
    <row r="278" s="2" customFormat="1">
      <c r="A278" s="39"/>
      <c r="B278" s="40"/>
      <c r="C278" s="41"/>
      <c r="D278" s="226" t="s">
        <v>144</v>
      </c>
      <c r="E278" s="41"/>
      <c r="F278" s="233" t="s">
        <v>521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144</v>
      </c>
      <c r="AU278" s="18" t="s">
        <v>81</v>
      </c>
    </row>
    <row r="279" s="13" customFormat="1">
      <c r="A279" s="13"/>
      <c r="B279" s="234"/>
      <c r="C279" s="235"/>
      <c r="D279" s="226" t="s">
        <v>146</v>
      </c>
      <c r="E279" s="236" t="s">
        <v>19</v>
      </c>
      <c r="F279" s="237" t="s">
        <v>81</v>
      </c>
      <c r="G279" s="235"/>
      <c r="H279" s="238">
        <v>2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146</v>
      </c>
      <c r="AU279" s="244" t="s">
        <v>81</v>
      </c>
      <c r="AV279" s="13" t="s">
        <v>81</v>
      </c>
      <c r="AW279" s="13" t="s">
        <v>33</v>
      </c>
      <c r="AX279" s="13" t="s">
        <v>79</v>
      </c>
      <c r="AY279" s="244" t="s">
        <v>131</v>
      </c>
    </row>
    <row r="280" s="2" customFormat="1" ht="21.75" customHeight="1">
      <c r="A280" s="39"/>
      <c r="B280" s="40"/>
      <c r="C280" s="213" t="s">
        <v>423</v>
      </c>
      <c r="D280" s="213" t="s">
        <v>133</v>
      </c>
      <c r="E280" s="214" t="s">
        <v>523</v>
      </c>
      <c r="F280" s="215" t="s">
        <v>524</v>
      </c>
      <c r="G280" s="216" t="s">
        <v>480</v>
      </c>
      <c r="H280" s="217">
        <v>1</v>
      </c>
      <c r="I280" s="218"/>
      <c r="J280" s="219">
        <f>ROUND(I280*H280,2)</f>
        <v>0</v>
      </c>
      <c r="K280" s="215" t="s">
        <v>137</v>
      </c>
      <c r="L280" s="45"/>
      <c r="M280" s="220" t="s">
        <v>19</v>
      </c>
      <c r="N280" s="221" t="s">
        <v>43</v>
      </c>
      <c r="O280" s="85"/>
      <c r="P280" s="222">
        <f>O280*H280</f>
        <v>0</v>
      </c>
      <c r="Q280" s="222">
        <v>0.31108000000000002</v>
      </c>
      <c r="R280" s="222">
        <f>Q280*H280</f>
        <v>0.31108000000000002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138</v>
      </c>
      <c r="AT280" s="224" t="s">
        <v>133</v>
      </c>
      <c r="AU280" s="224" t="s">
        <v>81</v>
      </c>
      <c r="AY280" s="18" t="s">
        <v>131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79</v>
      </c>
      <c r="BK280" s="225">
        <f>ROUND(I280*H280,2)</f>
        <v>0</v>
      </c>
      <c r="BL280" s="18" t="s">
        <v>138</v>
      </c>
      <c r="BM280" s="224" t="s">
        <v>969</v>
      </c>
    </row>
    <row r="281" s="2" customFormat="1">
      <c r="A281" s="39"/>
      <c r="B281" s="40"/>
      <c r="C281" s="41"/>
      <c r="D281" s="226" t="s">
        <v>140</v>
      </c>
      <c r="E281" s="41"/>
      <c r="F281" s="227" t="s">
        <v>526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140</v>
      </c>
      <c r="AU281" s="18" t="s">
        <v>81</v>
      </c>
    </row>
    <row r="282" s="2" customFormat="1">
      <c r="A282" s="39"/>
      <c r="B282" s="40"/>
      <c r="C282" s="41"/>
      <c r="D282" s="231" t="s">
        <v>142</v>
      </c>
      <c r="E282" s="41"/>
      <c r="F282" s="232" t="s">
        <v>527</v>
      </c>
      <c r="G282" s="41"/>
      <c r="H282" s="41"/>
      <c r="I282" s="228"/>
      <c r="J282" s="41"/>
      <c r="K282" s="41"/>
      <c r="L282" s="45"/>
      <c r="M282" s="229"/>
      <c r="N282" s="23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142</v>
      </c>
      <c r="AU282" s="18" t="s">
        <v>81</v>
      </c>
    </row>
    <row r="283" s="2" customFormat="1">
      <c r="A283" s="39"/>
      <c r="B283" s="40"/>
      <c r="C283" s="41"/>
      <c r="D283" s="226" t="s">
        <v>144</v>
      </c>
      <c r="E283" s="41"/>
      <c r="F283" s="233" t="s">
        <v>521</v>
      </c>
      <c r="G283" s="41"/>
      <c r="H283" s="41"/>
      <c r="I283" s="228"/>
      <c r="J283" s="41"/>
      <c r="K283" s="41"/>
      <c r="L283" s="45"/>
      <c r="M283" s="229"/>
      <c r="N283" s="230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144</v>
      </c>
      <c r="AU283" s="18" t="s">
        <v>81</v>
      </c>
    </row>
    <row r="284" s="13" customFormat="1">
      <c r="A284" s="13"/>
      <c r="B284" s="234"/>
      <c r="C284" s="235"/>
      <c r="D284" s="226" t="s">
        <v>146</v>
      </c>
      <c r="E284" s="236" t="s">
        <v>19</v>
      </c>
      <c r="F284" s="237" t="s">
        <v>79</v>
      </c>
      <c r="G284" s="235"/>
      <c r="H284" s="238">
        <v>1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146</v>
      </c>
      <c r="AU284" s="244" t="s">
        <v>81</v>
      </c>
      <c r="AV284" s="13" t="s">
        <v>81</v>
      </c>
      <c r="AW284" s="13" t="s">
        <v>33</v>
      </c>
      <c r="AX284" s="13" t="s">
        <v>79</v>
      </c>
      <c r="AY284" s="244" t="s">
        <v>131</v>
      </c>
    </row>
    <row r="285" s="12" customFormat="1" ht="22.8" customHeight="1">
      <c r="A285" s="12"/>
      <c r="B285" s="197"/>
      <c r="C285" s="198"/>
      <c r="D285" s="199" t="s">
        <v>71</v>
      </c>
      <c r="E285" s="211" t="s">
        <v>202</v>
      </c>
      <c r="F285" s="211" t="s">
        <v>535</v>
      </c>
      <c r="G285" s="198"/>
      <c r="H285" s="198"/>
      <c r="I285" s="201"/>
      <c r="J285" s="212">
        <f>BK285</f>
        <v>0</v>
      </c>
      <c r="K285" s="198"/>
      <c r="L285" s="203"/>
      <c r="M285" s="204"/>
      <c r="N285" s="205"/>
      <c r="O285" s="205"/>
      <c r="P285" s="206">
        <f>SUM(P286:P344)</f>
        <v>0</v>
      </c>
      <c r="Q285" s="205"/>
      <c r="R285" s="206">
        <f>SUM(R286:R344)</f>
        <v>298.62007999999997</v>
      </c>
      <c r="S285" s="205"/>
      <c r="T285" s="207">
        <f>SUM(T286:T344)</f>
        <v>2.1779999999999999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8" t="s">
        <v>79</v>
      </c>
      <c r="AT285" s="209" t="s">
        <v>71</v>
      </c>
      <c r="AU285" s="209" t="s">
        <v>79</v>
      </c>
      <c r="AY285" s="208" t="s">
        <v>131</v>
      </c>
      <c r="BK285" s="210">
        <f>SUM(BK286:BK344)</f>
        <v>0</v>
      </c>
    </row>
    <row r="286" s="2" customFormat="1" ht="16.5" customHeight="1">
      <c r="A286" s="39"/>
      <c r="B286" s="40"/>
      <c r="C286" s="213" t="s">
        <v>431</v>
      </c>
      <c r="D286" s="213" t="s">
        <v>133</v>
      </c>
      <c r="E286" s="214" t="s">
        <v>675</v>
      </c>
      <c r="F286" s="215" t="s">
        <v>676</v>
      </c>
      <c r="G286" s="216" t="s">
        <v>195</v>
      </c>
      <c r="H286" s="217">
        <v>915.29999999999995</v>
      </c>
      <c r="I286" s="218"/>
      <c r="J286" s="219">
        <f>ROUND(I286*H286,2)</f>
        <v>0</v>
      </c>
      <c r="K286" s="215" t="s">
        <v>137</v>
      </c>
      <c r="L286" s="45"/>
      <c r="M286" s="220" t="s">
        <v>19</v>
      </c>
      <c r="N286" s="221" t="s">
        <v>43</v>
      </c>
      <c r="O286" s="85"/>
      <c r="P286" s="222">
        <f>O286*H286</f>
        <v>0</v>
      </c>
      <c r="Q286" s="222">
        <v>0.15540000000000001</v>
      </c>
      <c r="R286" s="222">
        <f>Q286*H286</f>
        <v>142.23761999999999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138</v>
      </c>
      <c r="AT286" s="224" t="s">
        <v>133</v>
      </c>
      <c r="AU286" s="224" t="s">
        <v>81</v>
      </c>
      <c r="AY286" s="18" t="s">
        <v>131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8" t="s">
        <v>79</v>
      </c>
      <c r="BK286" s="225">
        <f>ROUND(I286*H286,2)</f>
        <v>0</v>
      </c>
      <c r="BL286" s="18" t="s">
        <v>138</v>
      </c>
      <c r="BM286" s="224" t="s">
        <v>970</v>
      </c>
    </row>
    <row r="287" s="2" customFormat="1">
      <c r="A287" s="39"/>
      <c r="B287" s="40"/>
      <c r="C287" s="41"/>
      <c r="D287" s="226" t="s">
        <v>140</v>
      </c>
      <c r="E287" s="41"/>
      <c r="F287" s="227" t="s">
        <v>678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140</v>
      </c>
      <c r="AU287" s="18" t="s">
        <v>81</v>
      </c>
    </row>
    <row r="288" s="2" customFormat="1">
      <c r="A288" s="39"/>
      <c r="B288" s="40"/>
      <c r="C288" s="41"/>
      <c r="D288" s="231" t="s">
        <v>142</v>
      </c>
      <c r="E288" s="41"/>
      <c r="F288" s="232" t="s">
        <v>679</v>
      </c>
      <c r="G288" s="41"/>
      <c r="H288" s="41"/>
      <c r="I288" s="228"/>
      <c r="J288" s="41"/>
      <c r="K288" s="41"/>
      <c r="L288" s="45"/>
      <c r="M288" s="229"/>
      <c r="N288" s="230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142</v>
      </c>
      <c r="AU288" s="18" t="s">
        <v>81</v>
      </c>
    </row>
    <row r="289" s="2" customFormat="1">
      <c r="A289" s="39"/>
      <c r="B289" s="40"/>
      <c r="C289" s="41"/>
      <c r="D289" s="226" t="s">
        <v>144</v>
      </c>
      <c r="E289" s="41"/>
      <c r="F289" s="233" t="s">
        <v>680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144</v>
      </c>
      <c r="AU289" s="18" t="s">
        <v>81</v>
      </c>
    </row>
    <row r="290" s="13" customFormat="1">
      <c r="A290" s="13"/>
      <c r="B290" s="234"/>
      <c r="C290" s="235"/>
      <c r="D290" s="226" t="s">
        <v>146</v>
      </c>
      <c r="E290" s="236" t="s">
        <v>19</v>
      </c>
      <c r="F290" s="237" t="s">
        <v>971</v>
      </c>
      <c r="G290" s="235"/>
      <c r="H290" s="238">
        <v>915.29999999999995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146</v>
      </c>
      <c r="AU290" s="244" t="s">
        <v>81</v>
      </c>
      <c r="AV290" s="13" t="s">
        <v>81</v>
      </c>
      <c r="AW290" s="13" t="s">
        <v>33</v>
      </c>
      <c r="AX290" s="13" t="s">
        <v>79</v>
      </c>
      <c r="AY290" s="244" t="s">
        <v>131</v>
      </c>
    </row>
    <row r="291" s="2" customFormat="1" ht="16.5" customHeight="1">
      <c r="A291" s="39"/>
      <c r="B291" s="40"/>
      <c r="C291" s="266" t="s">
        <v>438</v>
      </c>
      <c r="D291" s="266" t="s">
        <v>276</v>
      </c>
      <c r="E291" s="267" t="s">
        <v>683</v>
      </c>
      <c r="F291" s="268" t="s">
        <v>684</v>
      </c>
      <c r="G291" s="269" t="s">
        <v>195</v>
      </c>
      <c r="H291" s="270">
        <v>746</v>
      </c>
      <c r="I291" s="271"/>
      <c r="J291" s="272">
        <f>ROUND(I291*H291,2)</f>
        <v>0</v>
      </c>
      <c r="K291" s="268" t="s">
        <v>137</v>
      </c>
      <c r="L291" s="273"/>
      <c r="M291" s="274" t="s">
        <v>19</v>
      </c>
      <c r="N291" s="275" t="s">
        <v>43</v>
      </c>
      <c r="O291" s="85"/>
      <c r="P291" s="222">
        <f>O291*H291</f>
        <v>0</v>
      </c>
      <c r="Q291" s="222">
        <v>0.080000000000000002</v>
      </c>
      <c r="R291" s="222">
        <f>Q291*H291</f>
        <v>59.68</v>
      </c>
      <c r="S291" s="222">
        <v>0</v>
      </c>
      <c r="T291" s="22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192</v>
      </c>
      <c r="AT291" s="224" t="s">
        <v>276</v>
      </c>
      <c r="AU291" s="224" t="s">
        <v>81</v>
      </c>
      <c r="AY291" s="18" t="s">
        <v>131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8" t="s">
        <v>79</v>
      </c>
      <c r="BK291" s="225">
        <f>ROUND(I291*H291,2)</f>
        <v>0</v>
      </c>
      <c r="BL291" s="18" t="s">
        <v>138</v>
      </c>
      <c r="BM291" s="224" t="s">
        <v>972</v>
      </c>
    </row>
    <row r="292" s="2" customFormat="1">
      <c r="A292" s="39"/>
      <c r="B292" s="40"/>
      <c r="C292" s="41"/>
      <c r="D292" s="226" t="s">
        <v>140</v>
      </c>
      <c r="E292" s="41"/>
      <c r="F292" s="227" t="s">
        <v>684</v>
      </c>
      <c r="G292" s="41"/>
      <c r="H292" s="41"/>
      <c r="I292" s="228"/>
      <c r="J292" s="41"/>
      <c r="K292" s="41"/>
      <c r="L292" s="45"/>
      <c r="M292" s="229"/>
      <c r="N292" s="23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140</v>
      </c>
      <c r="AU292" s="18" t="s">
        <v>81</v>
      </c>
    </row>
    <row r="293" s="13" customFormat="1">
      <c r="A293" s="13"/>
      <c r="B293" s="234"/>
      <c r="C293" s="235"/>
      <c r="D293" s="226" t="s">
        <v>146</v>
      </c>
      <c r="E293" s="236" t="s">
        <v>19</v>
      </c>
      <c r="F293" s="237" t="s">
        <v>973</v>
      </c>
      <c r="G293" s="235"/>
      <c r="H293" s="238">
        <v>746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146</v>
      </c>
      <c r="AU293" s="244" t="s">
        <v>81</v>
      </c>
      <c r="AV293" s="13" t="s">
        <v>81</v>
      </c>
      <c r="AW293" s="13" t="s">
        <v>33</v>
      </c>
      <c r="AX293" s="13" t="s">
        <v>79</v>
      </c>
      <c r="AY293" s="244" t="s">
        <v>131</v>
      </c>
    </row>
    <row r="294" s="2" customFormat="1" ht="16.5" customHeight="1">
      <c r="A294" s="39"/>
      <c r="B294" s="40"/>
      <c r="C294" s="266" t="s">
        <v>446</v>
      </c>
      <c r="D294" s="266" t="s">
        <v>276</v>
      </c>
      <c r="E294" s="267" t="s">
        <v>688</v>
      </c>
      <c r="F294" s="268" t="s">
        <v>689</v>
      </c>
      <c r="G294" s="269" t="s">
        <v>195</v>
      </c>
      <c r="H294" s="270">
        <v>134</v>
      </c>
      <c r="I294" s="271"/>
      <c r="J294" s="272">
        <f>ROUND(I294*H294,2)</f>
        <v>0</v>
      </c>
      <c r="K294" s="268" t="s">
        <v>137</v>
      </c>
      <c r="L294" s="273"/>
      <c r="M294" s="274" t="s">
        <v>19</v>
      </c>
      <c r="N294" s="275" t="s">
        <v>43</v>
      </c>
      <c r="O294" s="85"/>
      <c r="P294" s="222">
        <f>O294*H294</f>
        <v>0</v>
      </c>
      <c r="Q294" s="222">
        <v>0.048300000000000003</v>
      </c>
      <c r="R294" s="222">
        <f>Q294*H294</f>
        <v>6.4722</v>
      </c>
      <c r="S294" s="222">
        <v>0</v>
      </c>
      <c r="T294" s="223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4" t="s">
        <v>192</v>
      </c>
      <c r="AT294" s="224" t="s">
        <v>276</v>
      </c>
      <c r="AU294" s="224" t="s">
        <v>81</v>
      </c>
      <c r="AY294" s="18" t="s">
        <v>131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8" t="s">
        <v>79</v>
      </c>
      <c r="BK294" s="225">
        <f>ROUND(I294*H294,2)</f>
        <v>0</v>
      </c>
      <c r="BL294" s="18" t="s">
        <v>138</v>
      </c>
      <c r="BM294" s="224" t="s">
        <v>974</v>
      </c>
    </row>
    <row r="295" s="2" customFormat="1">
      <c r="A295" s="39"/>
      <c r="B295" s="40"/>
      <c r="C295" s="41"/>
      <c r="D295" s="226" t="s">
        <v>140</v>
      </c>
      <c r="E295" s="41"/>
      <c r="F295" s="227" t="s">
        <v>689</v>
      </c>
      <c r="G295" s="41"/>
      <c r="H295" s="41"/>
      <c r="I295" s="228"/>
      <c r="J295" s="41"/>
      <c r="K295" s="41"/>
      <c r="L295" s="45"/>
      <c r="M295" s="229"/>
      <c r="N295" s="230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140</v>
      </c>
      <c r="AU295" s="18" t="s">
        <v>81</v>
      </c>
    </row>
    <row r="296" s="13" customFormat="1">
      <c r="A296" s="13"/>
      <c r="B296" s="234"/>
      <c r="C296" s="235"/>
      <c r="D296" s="226" t="s">
        <v>146</v>
      </c>
      <c r="E296" s="236" t="s">
        <v>19</v>
      </c>
      <c r="F296" s="237" t="s">
        <v>975</v>
      </c>
      <c r="G296" s="235"/>
      <c r="H296" s="238">
        <v>134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146</v>
      </c>
      <c r="AU296" s="244" t="s">
        <v>81</v>
      </c>
      <c r="AV296" s="13" t="s">
        <v>81</v>
      </c>
      <c r="AW296" s="13" t="s">
        <v>33</v>
      </c>
      <c r="AX296" s="13" t="s">
        <v>79</v>
      </c>
      <c r="AY296" s="244" t="s">
        <v>131</v>
      </c>
    </row>
    <row r="297" s="2" customFormat="1" ht="16.5" customHeight="1">
      <c r="A297" s="39"/>
      <c r="B297" s="40"/>
      <c r="C297" s="266" t="s">
        <v>454</v>
      </c>
      <c r="D297" s="266" t="s">
        <v>276</v>
      </c>
      <c r="E297" s="267" t="s">
        <v>976</v>
      </c>
      <c r="F297" s="268" t="s">
        <v>977</v>
      </c>
      <c r="G297" s="269" t="s">
        <v>195</v>
      </c>
      <c r="H297" s="270">
        <v>54</v>
      </c>
      <c r="I297" s="271"/>
      <c r="J297" s="272">
        <f>ROUND(I297*H297,2)</f>
        <v>0</v>
      </c>
      <c r="K297" s="268" t="s">
        <v>137</v>
      </c>
      <c r="L297" s="273"/>
      <c r="M297" s="274" t="s">
        <v>19</v>
      </c>
      <c r="N297" s="275" t="s">
        <v>43</v>
      </c>
      <c r="O297" s="85"/>
      <c r="P297" s="222">
        <f>O297*H297</f>
        <v>0</v>
      </c>
      <c r="Q297" s="222">
        <v>0.065670000000000006</v>
      </c>
      <c r="R297" s="222">
        <f>Q297*H297</f>
        <v>3.5461800000000006</v>
      </c>
      <c r="S297" s="222">
        <v>0</v>
      </c>
      <c r="T297" s="223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4" t="s">
        <v>192</v>
      </c>
      <c r="AT297" s="224" t="s">
        <v>276</v>
      </c>
      <c r="AU297" s="224" t="s">
        <v>81</v>
      </c>
      <c r="AY297" s="18" t="s">
        <v>131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8" t="s">
        <v>79</v>
      </c>
      <c r="BK297" s="225">
        <f>ROUND(I297*H297,2)</f>
        <v>0</v>
      </c>
      <c r="BL297" s="18" t="s">
        <v>138</v>
      </c>
      <c r="BM297" s="224" t="s">
        <v>978</v>
      </c>
    </row>
    <row r="298" s="2" customFormat="1">
      <c r="A298" s="39"/>
      <c r="B298" s="40"/>
      <c r="C298" s="41"/>
      <c r="D298" s="226" t="s">
        <v>140</v>
      </c>
      <c r="E298" s="41"/>
      <c r="F298" s="227" t="s">
        <v>977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140</v>
      </c>
      <c r="AU298" s="18" t="s">
        <v>81</v>
      </c>
    </row>
    <row r="299" s="13" customFormat="1">
      <c r="A299" s="13"/>
      <c r="B299" s="234"/>
      <c r="C299" s="235"/>
      <c r="D299" s="226" t="s">
        <v>146</v>
      </c>
      <c r="E299" s="236" t="s">
        <v>19</v>
      </c>
      <c r="F299" s="237" t="s">
        <v>979</v>
      </c>
      <c r="G299" s="235"/>
      <c r="H299" s="238">
        <v>26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146</v>
      </c>
      <c r="AU299" s="244" t="s">
        <v>81</v>
      </c>
      <c r="AV299" s="13" t="s">
        <v>81</v>
      </c>
      <c r="AW299" s="13" t="s">
        <v>33</v>
      </c>
      <c r="AX299" s="13" t="s">
        <v>72</v>
      </c>
      <c r="AY299" s="244" t="s">
        <v>131</v>
      </c>
    </row>
    <row r="300" s="13" customFormat="1">
      <c r="A300" s="13"/>
      <c r="B300" s="234"/>
      <c r="C300" s="235"/>
      <c r="D300" s="226" t="s">
        <v>146</v>
      </c>
      <c r="E300" s="236" t="s">
        <v>19</v>
      </c>
      <c r="F300" s="237" t="s">
        <v>980</v>
      </c>
      <c r="G300" s="235"/>
      <c r="H300" s="238">
        <v>28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146</v>
      </c>
      <c r="AU300" s="244" t="s">
        <v>81</v>
      </c>
      <c r="AV300" s="13" t="s">
        <v>81</v>
      </c>
      <c r="AW300" s="13" t="s">
        <v>33</v>
      </c>
      <c r="AX300" s="13" t="s">
        <v>72</v>
      </c>
      <c r="AY300" s="244" t="s">
        <v>131</v>
      </c>
    </row>
    <row r="301" s="14" customFormat="1">
      <c r="A301" s="14"/>
      <c r="B301" s="245"/>
      <c r="C301" s="246"/>
      <c r="D301" s="226" t="s">
        <v>146</v>
      </c>
      <c r="E301" s="247" t="s">
        <v>19</v>
      </c>
      <c r="F301" s="248" t="s">
        <v>156</v>
      </c>
      <c r="G301" s="246"/>
      <c r="H301" s="249">
        <v>54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146</v>
      </c>
      <c r="AU301" s="255" t="s">
        <v>81</v>
      </c>
      <c r="AV301" s="14" t="s">
        <v>138</v>
      </c>
      <c r="AW301" s="14" t="s">
        <v>33</v>
      </c>
      <c r="AX301" s="14" t="s">
        <v>79</v>
      </c>
      <c r="AY301" s="255" t="s">
        <v>131</v>
      </c>
    </row>
    <row r="302" s="2" customFormat="1" ht="16.5" customHeight="1">
      <c r="A302" s="39"/>
      <c r="B302" s="40"/>
      <c r="C302" s="213" t="s">
        <v>463</v>
      </c>
      <c r="D302" s="213" t="s">
        <v>133</v>
      </c>
      <c r="E302" s="214" t="s">
        <v>981</v>
      </c>
      <c r="F302" s="215" t="s">
        <v>982</v>
      </c>
      <c r="G302" s="216" t="s">
        <v>195</v>
      </c>
      <c r="H302" s="217">
        <v>355.60000000000002</v>
      </c>
      <c r="I302" s="218"/>
      <c r="J302" s="219">
        <f>ROUND(I302*H302,2)</f>
        <v>0</v>
      </c>
      <c r="K302" s="215" t="s">
        <v>137</v>
      </c>
      <c r="L302" s="45"/>
      <c r="M302" s="220" t="s">
        <v>19</v>
      </c>
      <c r="N302" s="221" t="s">
        <v>43</v>
      </c>
      <c r="O302" s="85"/>
      <c r="P302" s="222">
        <f>O302*H302</f>
        <v>0</v>
      </c>
      <c r="Q302" s="222">
        <v>0.1295</v>
      </c>
      <c r="R302" s="222">
        <f>Q302*H302</f>
        <v>46.050200000000004</v>
      </c>
      <c r="S302" s="222">
        <v>0</v>
      </c>
      <c r="T302" s="223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4" t="s">
        <v>138</v>
      </c>
      <c r="AT302" s="224" t="s">
        <v>133</v>
      </c>
      <c r="AU302" s="224" t="s">
        <v>81</v>
      </c>
      <c r="AY302" s="18" t="s">
        <v>131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8" t="s">
        <v>79</v>
      </c>
      <c r="BK302" s="225">
        <f>ROUND(I302*H302,2)</f>
        <v>0</v>
      </c>
      <c r="BL302" s="18" t="s">
        <v>138</v>
      </c>
      <c r="BM302" s="224" t="s">
        <v>983</v>
      </c>
    </row>
    <row r="303" s="2" customFormat="1">
      <c r="A303" s="39"/>
      <c r="B303" s="40"/>
      <c r="C303" s="41"/>
      <c r="D303" s="226" t="s">
        <v>140</v>
      </c>
      <c r="E303" s="41"/>
      <c r="F303" s="227" t="s">
        <v>984</v>
      </c>
      <c r="G303" s="41"/>
      <c r="H303" s="41"/>
      <c r="I303" s="228"/>
      <c r="J303" s="41"/>
      <c r="K303" s="41"/>
      <c r="L303" s="45"/>
      <c r="M303" s="229"/>
      <c r="N303" s="230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140</v>
      </c>
      <c r="AU303" s="18" t="s">
        <v>81</v>
      </c>
    </row>
    <row r="304" s="2" customFormat="1">
      <c r="A304" s="39"/>
      <c r="B304" s="40"/>
      <c r="C304" s="41"/>
      <c r="D304" s="231" t="s">
        <v>142</v>
      </c>
      <c r="E304" s="41"/>
      <c r="F304" s="232" t="s">
        <v>985</v>
      </c>
      <c r="G304" s="41"/>
      <c r="H304" s="41"/>
      <c r="I304" s="228"/>
      <c r="J304" s="41"/>
      <c r="K304" s="41"/>
      <c r="L304" s="45"/>
      <c r="M304" s="229"/>
      <c r="N304" s="23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142</v>
      </c>
      <c r="AU304" s="18" t="s">
        <v>81</v>
      </c>
    </row>
    <row r="305" s="2" customFormat="1">
      <c r="A305" s="39"/>
      <c r="B305" s="40"/>
      <c r="C305" s="41"/>
      <c r="D305" s="226" t="s">
        <v>144</v>
      </c>
      <c r="E305" s="41"/>
      <c r="F305" s="233" t="s">
        <v>986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144</v>
      </c>
      <c r="AU305" s="18" t="s">
        <v>81</v>
      </c>
    </row>
    <row r="306" s="13" customFormat="1">
      <c r="A306" s="13"/>
      <c r="B306" s="234"/>
      <c r="C306" s="235"/>
      <c r="D306" s="226" t="s">
        <v>146</v>
      </c>
      <c r="E306" s="236" t="s">
        <v>19</v>
      </c>
      <c r="F306" s="237" t="s">
        <v>987</v>
      </c>
      <c r="G306" s="235"/>
      <c r="H306" s="238">
        <v>355.60000000000002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146</v>
      </c>
      <c r="AU306" s="244" t="s">
        <v>81</v>
      </c>
      <c r="AV306" s="13" t="s">
        <v>81</v>
      </c>
      <c r="AW306" s="13" t="s">
        <v>33</v>
      </c>
      <c r="AX306" s="13" t="s">
        <v>79</v>
      </c>
      <c r="AY306" s="244" t="s">
        <v>131</v>
      </c>
    </row>
    <row r="307" s="2" customFormat="1" ht="16.5" customHeight="1">
      <c r="A307" s="39"/>
      <c r="B307" s="40"/>
      <c r="C307" s="266" t="s">
        <v>469</v>
      </c>
      <c r="D307" s="266" t="s">
        <v>276</v>
      </c>
      <c r="E307" s="267" t="s">
        <v>988</v>
      </c>
      <c r="F307" s="268" t="s">
        <v>989</v>
      </c>
      <c r="G307" s="269" t="s">
        <v>195</v>
      </c>
      <c r="H307" s="270">
        <v>363</v>
      </c>
      <c r="I307" s="271"/>
      <c r="J307" s="272">
        <f>ROUND(I307*H307,2)</f>
        <v>0</v>
      </c>
      <c r="K307" s="268" t="s">
        <v>137</v>
      </c>
      <c r="L307" s="273"/>
      <c r="M307" s="274" t="s">
        <v>19</v>
      </c>
      <c r="N307" s="275" t="s">
        <v>43</v>
      </c>
      <c r="O307" s="85"/>
      <c r="P307" s="222">
        <f>O307*H307</f>
        <v>0</v>
      </c>
      <c r="Q307" s="222">
        <v>0.056120000000000003</v>
      </c>
      <c r="R307" s="222">
        <f>Q307*H307</f>
        <v>20.371560000000002</v>
      </c>
      <c r="S307" s="222">
        <v>0</v>
      </c>
      <c r="T307" s="22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192</v>
      </c>
      <c r="AT307" s="224" t="s">
        <v>276</v>
      </c>
      <c r="AU307" s="224" t="s">
        <v>81</v>
      </c>
      <c r="AY307" s="18" t="s">
        <v>131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8" t="s">
        <v>79</v>
      </c>
      <c r="BK307" s="225">
        <f>ROUND(I307*H307,2)</f>
        <v>0</v>
      </c>
      <c r="BL307" s="18" t="s">
        <v>138</v>
      </c>
      <c r="BM307" s="224" t="s">
        <v>990</v>
      </c>
    </row>
    <row r="308" s="2" customFormat="1">
      <c r="A308" s="39"/>
      <c r="B308" s="40"/>
      <c r="C308" s="41"/>
      <c r="D308" s="226" t="s">
        <v>140</v>
      </c>
      <c r="E308" s="41"/>
      <c r="F308" s="227" t="s">
        <v>989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140</v>
      </c>
      <c r="AU308" s="18" t="s">
        <v>81</v>
      </c>
    </row>
    <row r="309" s="13" customFormat="1">
      <c r="A309" s="13"/>
      <c r="B309" s="234"/>
      <c r="C309" s="235"/>
      <c r="D309" s="226" t="s">
        <v>146</v>
      </c>
      <c r="E309" s="236" t="s">
        <v>19</v>
      </c>
      <c r="F309" s="237" t="s">
        <v>991</v>
      </c>
      <c r="G309" s="235"/>
      <c r="H309" s="238">
        <v>363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146</v>
      </c>
      <c r="AU309" s="244" t="s">
        <v>81</v>
      </c>
      <c r="AV309" s="13" t="s">
        <v>81</v>
      </c>
      <c r="AW309" s="13" t="s">
        <v>33</v>
      </c>
      <c r="AX309" s="13" t="s">
        <v>79</v>
      </c>
      <c r="AY309" s="244" t="s">
        <v>131</v>
      </c>
    </row>
    <row r="310" s="2" customFormat="1" ht="16.5" customHeight="1">
      <c r="A310" s="39"/>
      <c r="B310" s="40"/>
      <c r="C310" s="213" t="s">
        <v>477</v>
      </c>
      <c r="D310" s="213" t="s">
        <v>133</v>
      </c>
      <c r="E310" s="214" t="s">
        <v>992</v>
      </c>
      <c r="F310" s="215" t="s">
        <v>993</v>
      </c>
      <c r="G310" s="216" t="s">
        <v>195</v>
      </c>
      <c r="H310" s="217">
        <v>56</v>
      </c>
      <c r="I310" s="218"/>
      <c r="J310" s="219">
        <f>ROUND(I310*H310,2)</f>
        <v>0</v>
      </c>
      <c r="K310" s="215" t="s">
        <v>137</v>
      </c>
      <c r="L310" s="45"/>
      <c r="M310" s="220" t="s">
        <v>19</v>
      </c>
      <c r="N310" s="221" t="s">
        <v>43</v>
      </c>
      <c r="O310" s="85"/>
      <c r="P310" s="222">
        <f>O310*H310</f>
        <v>0</v>
      </c>
      <c r="Q310" s="222">
        <v>0.20646999999999999</v>
      </c>
      <c r="R310" s="222">
        <f>Q310*H310</f>
        <v>11.56232</v>
      </c>
      <c r="S310" s="222">
        <v>0</v>
      </c>
      <c r="T310" s="223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4" t="s">
        <v>138</v>
      </c>
      <c r="AT310" s="224" t="s">
        <v>133</v>
      </c>
      <c r="AU310" s="224" t="s">
        <v>81</v>
      </c>
      <c r="AY310" s="18" t="s">
        <v>131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8" t="s">
        <v>79</v>
      </c>
      <c r="BK310" s="225">
        <f>ROUND(I310*H310,2)</f>
        <v>0</v>
      </c>
      <c r="BL310" s="18" t="s">
        <v>138</v>
      </c>
      <c r="BM310" s="224" t="s">
        <v>994</v>
      </c>
    </row>
    <row r="311" s="2" customFormat="1">
      <c r="A311" s="39"/>
      <c r="B311" s="40"/>
      <c r="C311" s="41"/>
      <c r="D311" s="226" t="s">
        <v>140</v>
      </c>
      <c r="E311" s="41"/>
      <c r="F311" s="227" t="s">
        <v>995</v>
      </c>
      <c r="G311" s="41"/>
      <c r="H311" s="41"/>
      <c r="I311" s="228"/>
      <c r="J311" s="41"/>
      <c r="K311" s="41"/>
      <c r="L311" s="45"/>
      <c r="M311" s="229"/>
      <c r="N311" s="230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140</v>
      </c>
      <c r="AU311" s="18" t="s">
        <v>81</v>
      </c>
    </row>
    <row r="312" s="2" customFormat="1">
      <c r="A312" s="39"/>
      <c r="B312" s="40"/>
      <c r="C312" s="41"/>
      <c r="D312" s="231" t="s">
        <v>142</v>
      </c>
      <c r="E312" s="41"/>
      <c r="F312" s="232" t="s">
        <v>996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142</v>
      </c>
      <c r="AU312" s="18" t="s">
        <v>81</v>
      </c>
    </row>
    <row r="313" s="2" customFormat="1">
      <c r="A313" s="39"/>
      <c r="B313" s="40"/>
      <c r="C313" s="41"/>
      <c r="D313" s="226" t="s">
        <v>144</v>
      </c>
      <c r="E313" s="41"/>
      <c r="F313" s="233" t="s">
        <v>997</v>
      </c>
      <c r="G313" s="41"/>
      <c r="H313" s="41"/>
      <c r="I313" s="228"/>
      <c r="J313" s="41"/>
      <c r="K313" s="41"/>
      <c r="L313" s="45"/>
      <c r="M313" s="229"/>
      <c r="N313" s="230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144</v>
      </c>
      <c r="AU313" s="18" t="s">
        <v>81</v>
      </c>
    </row>
    <row r="314" s="13" customFormat="1">
      <c r="A314" s="13"/>
      <c r="B314" s="234"/>
      <c r="C314" s="235"/>
      <c r="D314" s="226" t="s">
        <v>146</v>
      </c>
      <c r="E314" s="236" t="s">
        <v>19</v>
      </c>
      <c r="F314" s="237" t="s">
        <v>998</v>
      </c>
      <c r="G314" s="235"/>
      <c r="H314" s="238">
        <v>56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146</v>
      </c>
      <c r="AU314" s="244" t="s">
        <v>81</v>
      </c>
      <c r="AV314" s="13" t="s">
        <v>81</v>
      </c>
      <c r="AW314" s="13" t="s">
        <v>33</v>
      </c>
      <c r="AX314" s="13" t="s">
        <v>79</v>
      </c>
      <c r="AY314" s="244" t="s">
        <v>131</v>
      </c>
    </row>
    <row r="315" s="2" customFormat="1" ht="16.5" customHeight="1">
      <c r="A315" s="39"/>
      <c r="B315" s="40"/>
      <c r="C315" s="266" t="s">
        <v>483</v>
      </c>
      <c r="D315" s="266" t="s">
        <v>276</v>
      </c>
      <c r="E315" s="267" t="s">
        <v>999</v>
      </c>
      <c r="F315" s="268" t="s">
        <v>1000</v>
      </c>
      <c r="G315" s="269" t="s">
        <v>195</v>
      </c>
      <c r="H315" s="270">
        <v>36</v>
      </c>
      <c r="I315" s="271"/>
      <c r="J315" s="272">
        <f>ROUND(I315*H315,2)</f>
        <v>0</v>
      </c>
      <c r="K315" s="268" t="s">
        <v>137</v>
      </c>
      <c r="L315" s="273"/>
      <c r="M315" s="274" t="s">
        <v>19</v>
      </c>
      <c r="N315" s="275" t="s">
        <v>43</v>
      </c>
      <c r="O315" s="85"/>
      <c r="P315" s="222">
        <f>O315*H315</f>
        <v>0</v>
      </c>
      <c r="Q315" s="222">
        <v>0.22500000000000001</v>
      </c>
      <c r="R315" s="222">
        <f>Q315*H315</f>
        <v>8.0999999999999996</v>
      </c>
      <c r="S315" s="222">
        <v>0</v>
      </c>
      <c r="T315" s="22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4" t="s">
        <v>192</v>
      </c>
      <c r="AT315" s="224" t="s">
        <v>276</v>
      </c>
      <c r="AU315" s="224" t="s">
        <v>81</v>
      </c>
      <c r="AY315" s="18" t="s">
        <v>131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8" t="s">
        <v>79</v>
      </c>
      <c r="BK315" s="225">
        <f>ROUND(I315*H315,2)</f>
        <v>0</v>
      </c>
      <c r="BL315" s="18" t="s">
        <v>138</v>
      </c>
      <c r="BM315" s="224" t="s">
        <v>1001</v>
      </c>
    </row>
    <row r="316" s="2" customFormat="1">
      <c r="A316" s="39"/>
      <c r="B316" s="40"/>
      <c r="C316" s="41"/>
      <c r="D316" s="226" t="s">
        <v>140</v>
      </c>
      <c r="E316" s="41"/>
      <c r="F316" s="227" t="s">
        <v>1000</v>
      </c>
      <c r="G316" s="41"/>
      <c r="H316" s="41"/>
      <c r="I316" s="228"/>
      <c r="J316" s="41"/>
      <c r="K316" s="41"/>
      <c r="L316" s="45"/>
      <c r="M316" s="229"/>
      <c r="N316" s="230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140</v>
      </c>
      <c r="AU316" s="18" t="s">
        <v>81</v>
      </c>
    </row>
    <row r="317" s="13" customFormat="1">
      <c r="A317" s="13"/>
      <c r="B317" s="234"/>
      <c r="C317" s="235"/>
      <c r="D317" s="226" t="s">
        <v>146</v>
      </c>
      <c r="E317" s="236" t="s">
        <v>19</v>
      </c>
      <c r="F317" s="237" t="s">
        <v>415</v>
      </c>
      <c r="G317" s="235"/>
      <c r="H317" s="238">
        <v>36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146</v>
      </c>
      <c r="AU317" s="244" t="s">
        <v>81</v>
      </c>
      <c r="AV317" s="13" t="s">
        <v>81</v>
      </c>
      <c r="AW317" s="13" t="s">
        <v>33</v>
      </c>
      <c r="AX317" s="13" t="s">
        <v>79</v>
      </c>
      <c r="AY317" s="244" t="s">
        <v>131</v>
      </c>
    </row>
    <row r="318" s="2" customFormat="1" ht="16.5" customHeight="1">
      <c r="A318" s="39"/>
      <c r="B318" s="40"/>
      <c r="C318" s="266" t="s">
        <v>489</v>
      </c>
      <c r="D318" s="266" t="s">
        <v>276</v>
      </c>
      <c r="E318" s="267" t="s">
        <v>1002</v>
      </c>
      <c r="F318" s="268" t="s">
        <v>1003</v>
      </c>
      <c r="G318" s="269" t="s">
        <v>195</v>
      </c>
      <c r="H318" s="270">
        <v>4</v>
      </c>
      <c r="I318" s="271"/>
      <c r="J318" s="272">
        <f>ROUND(I318*H318,2)</f>
        <v>0</v>
      </c>
      <c r="K318" s="268" t="s">
        <v>137</v>
      </c>
      <c r="L318" s="273"/>
      <c r="M318" s="274" t="s">
        <v>19</v>
      </c>
      <c r="N318" s="275" t="s">
        <v>43</v>
      </c>
      <c r="O318" s="85"/>
      <c r="P318" s="222">
        <f>O318*H318</f>
        <v>0</v>
      </c>
      <c r="Q318" s="222">
        <v>0.14999999999999999</v>
      </c>
      <c r="R318" s="222">
        <f>Q318*H318</f>
        <v>0.59999999999999998</v>
      </c>
      <c r="S318" s="222">
        <v>0</v>
      </c>
      <c r="T318" s="223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4" t="s">
        <v>192</v>
      </c>
      <c r="AT318" s="224" t="s">
        <v>276</v>
      </c>
      <c r="AU318" s="224" t="s">
        <v>81</v>
      </c>
      <c r="AY318" s="18" t="s">
        <v>131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8" t="s">
        <v>79</v>
      </c>
      <c r="BK318" s="225">
        <f>ROUND(I318*H318,2)</f>
        <v>0</v>
      </c>
      <c r="BL318" s="18" t="s">
        <v>138</v>
      </c>
      <c r="BM318" s="224" t="s">
        <v>1004</v>
      </c>
    </row>
    <row r="319" s="2" customFormat="1">
      <c r="A319" s="39"/>
      <c r="B319" s="40"/>
      <c r="C319" s="41"/>
      <c r="D319" s="226" t="s">
        <v>140</v>
      </c>
      <c r="E319" s="41"/>
      <c r="F319" s="227" t="s">
        <v>1003</v>
      </c>
      <c r="G319" s="41"/>
      <c r="H319" s="41"/>
      <c r="I319" s="228"/>
      <c r="J319" s="41"/>
      <c r="K319" s="41"/>
      <c r="L319" s="45"/>
      <c r="M319" s="229"/>
      <c r="N319" s="230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140</v>
      </c>
      <c r="AU319" s="18" t="s">
        <v>81</v>
      </c>
    </row>
    <row r="320" s="13" customFormat="1">
      <c r="A320" s="13"/>
      <c r="B320" s="234"/>
      <c r="C320" s="235"/>
      <c r="D320" s="226" t="s">
        <v>146</v>
      </c>
      <c r="E320" s="236" t="s">
        <v>19</v>
      </c>
      <c r="F320" s="237" t="s">
        <v>1005</v>
      </c>
      <c r="G320" s="235"/>
      <c r="H320" s="238">
        <v>2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146</v>
      </c>
      <c r="AU320" s="244" t="s">
        <v>81</v>
      </c>
      <c r="AV320" s="13" t="s">
        <v>81</v>
      </c>
      <c r="AW320" s="13" t="s">
        <v>33</v>
      </c>
      <c r="AX320" s="13" t="s">
        <v>72</v>
      </c>
      <c r="AY320" s="244" t="s">
        <v>131</v>
      </c>
    </row>
    <row r="321" s="13" customFormat="1">
      <c r="A321" s="13"/>
      <c r="B321" s="234"/>
      <c r="C321" s="235"/>
      <c r="D321" s="226" t="s">
        <v>146</v>
      </c>
      <c r="E321" s="236" t="s">
        <v>19</v>
      </c>
      <c r="F321" s="237" t="s">
        <v>1006</v>
      </c>
      <c r="G321" s="235"/>
      <c r="H321" s="238">
        <v>2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146</v>
      </c>
      <c r="AU321" s="244" t="s">
        <v>81</v>
      </c>
      <c r="AV321" s="13" t="s">
        <v>81</v>
      </c>
      <c r="AW321" s="13" t="s">
        <v>33</v>
      </c>
      <c r="AX321" s="13" t="s">
        <v>72</v>
      </c>
      <c r="AY321" s="244" t="s">
        <v>131</v>
      </c>
    </row>
    <row r="322" s="14" customFormat="1">
      <c r="A322" s="14"/>
      <c r="B322" s="245"/>
      <c r="C322" s="246"/>
      <c r="D322" s="226" t="s">
        <v>146</v>
      </c>
      <c r="E322" s="247" t="s">
        <v>19</v>
      </c>
      <c r="F322" s="248" t="s">
        <v>156</v>
      </c>
      <c r="G322" s="246"/>
      <c r="H322" s="249">
        <v>4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146</v>
      </c>
      <c r="AU322" s="255" t="s">
        <v>81</v>
      </c>
      <c r="AV322" s="14" t="s">
        <v>138</v>
      </c>
      <c r="AW322" s="14" t="s">
        <v>33</v>
      </c>
      <c r="AX322" s="14" t="s">
        <v>79</v>
      </c>
      <c r="AY322" s="255" t="s">
        <v>131</v>
      </c>
    </row>
    <row r="323" s="2" customFormat="1" ht="16.5" customHeight="1">
      <c r="A323" s="39"/>
      <c r="B323" s="40"/>
      <c r="C323" s="213" t="s">
        <v>498</v>
      </c>
      <c r="D323" s="213" t="s">
        <v>133</v>
      </c>
      <c r="E323" s="214" t="s">
        <v>1007</v>
      </c>
      <c r="F323" s="215" t="s">
        <v>1008</v>
      </c>
      <c r="G323" s="216" t="s">
        <v>195</v>
      </c>
      <c r="H323" s="217">
        <v>8</v>
      </c>
      <c r="I323" s="218"/>
      <c r="J323" s="219">
        <f>ROUND(I323*H323,2)</f>
        <v>0</v>
      </c>
      <c r="K323" s="215" t="s">
        <v>137</v>
      </c>
      <c r="L323" s="45"/>
      <c r="M323" s="220" t="s">
        <v>19</v>
      </c>
      <c r="N323" s="221" t="s">
        <v>43</v>
      </c>
      <c r="O323" s="85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138</v>
      </c>
      <c r="AT323" s="224" t="s">
        <v>133</v>
      </c>
      <c r="AU323" s="224" t="s">
        <v>81</v>
      </c>
      <c r="AY323" s="18" t="s">
        <v>131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8" t="s">
        <v>79</v>
      </c>
      <c r="BK323" s="225">
        <f>ROUND(I323*H323,2)</f>
        <v>0</v>
      </c>
      <c r="BL323" s="18" t="s">
        <v>138</v>
      </c>
      <c r="BM323" s="224" t="s">
        <v>1009</v>
      </c>
    </row>
    <row r="324" s="2" customFormat="1">
      <c r="A324" s="39"/>
      <c r="B324" s="40"/>
      <c r="C324" s="41"/>
      <c r="D324" s="226" t="s">
        <v>140</v>
      </c>
      <c r="E324" s="41"/>
      <c r="F324" s="227" t="s">
        <v>1010</v>
      </c>
      <c r="G324" s="41"/>
      <c r="H324" s="41"/>
      <c r="I324" s="228"/>
      <c r="J324" s="41"/>
      <c r="K324" s="41"/>
      <c r="L324" s="45"/>
      <c r="M324" s="229"/>
      <c r="N324" s="230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140</v>
      </c>
      <c r="AU324" s="18" t="s">
        <v>81</v>
      </c>
    </row>
    <row r="325" s="2" customFormat="1">
      <c r="A325" s="39"/>
      <c r="B325" s="40"/>
      <c r="C325" s="41"/>
      <c r="D325" s="231" t="s">
        <v>142</v>
      </c>
      <c r="E325" s="41"/>
      <c r="F325" s="232" t="s">
        <v>1011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142</v>
      </c>
      <c r="AU325" s="18" t="s">
        <v>81</v>
      </c>
    </row>
    <row r="326" s="2" customFormat="1">
      <c r="A326" s="39"/>
      <c r="B326" s="40"/>
      <c r="C326" s="41"/>
      <c r="D326" s="226" t="s">
        <v>144</v>
      </c>
      <c r="E326" s="41"/>
      <c r="F326" s="233" t="s">
        <v>714</v>
      </c>
      <c r="G326" s="41"/>
      <c r="H326" s="41"/>
      <c r="I326" s="228"/>
      <c r="J326" s="41"/>
      <c r="K326" s="41"/>
      <c r="L326" s="45"/>
      <c r="M326" s="229"/>
      <c r="N326" s="230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144</v>
      </c>
      <c r="AU326" s="18" t="s">
        <v>81</v>
      </c>
    </row>
    <row r="327" s="13" customFormat="1">
      <c r="A327" s="13"/>
      <c r="B327" s="234"/>
      <c r="C327" s="235"/>
      <c r="D327" s="226" t="s">
        <v>146</v>
      </c>
      <c r="E327" s="236" t="s">
        <v>19</v>
      </c>
      <c r="F327" s="237" t="s">
        <v>1012</v>
      </c>
      <c r="G327" s="235"/>
      <c r="H327" s="238">
        <v>8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146</v>
      </c>
      <c r="AU327" s="244" t="s">
        <v>81</v>
      </c>
      <c r="AV327" s="13" t="s">
        <v>81</v>
      </c>
      <c r="AW327" s="13" t="s">
        <v>33</v>
      </c>
      <c r="AX327" s="13" t="s">
        <v>79</v>
      </c>
      <c r="AY327" s="244" t="s">
        <v>131</v>
      </c>
    </row>
    <row r="328" s="2" customFormat="1" ht="16.5" customHeight="1">
      <c r="A328" s="39"/>
      <c r="B328" s="40"/>
      <c r="C328" s="213" t="s">
        <v>505</v>
      </c>
      <c r="D328" s="213" t="s">
        <v>133</v>
      </c>
      <c r="E328" s="214" t="s">
        <v>1013</v>
      </c>
      <c r="F328" s="215" t="s">
        <v>1014</v>
      </c>
      <c r="G328" s="216" t="s">
        <v>136</v>
      </c>
      <c r="H328" s="217">
        <v>51.100000000000001</v>
      </c>
      <c r="I328" s="218"/>
      <c r="J328" s="219">
        <f>ROUND(I328*H328,2)</f>
        <v>0</v>
      </c>
      <c r="K328" s="215" t="s">
        <v>137</v>
      </c>
      <c r="L328" s="45"/>
      <c r="M328" s="220" t="s">
        <v>19</v>
      </c>
      <c r="N328" s="221" t="s">
        <v>43</v>
      </c>
      <c r="O328" s="85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4" t="s">
        <v>138</v>
      </c>
      <c r="AT328" s="224" t="s">
        <v>133</v>
      </c>
      <c r="AU328" s="224" t="s">
        <v>81</v>
      </c>
      <c r="AY328" s="18" t="s">
        <v>131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8" t="s">
        <v>79</v>
      </c>
      <c r="BK328" s="225">
        <f>ROUND(I328*H328,2)</f>
        <v>0</v>
      </c>
      <c r="BL328" s="18" t="s">
        <v>138</v>
      </c>
      <c r="BM328" s="224" t="s">
        <v>1015</v>
      </c>
    </row>
    <row r="329" s="2" customFormat="1">
      <c r="A329" s="39"/>
      <c r="B329" s="40"/>
      <c r="C329" s="41"/>
      <c r="D329" s="226" t="s">
        <v>140</v>
      </c>
      <c r="E329" s="41"/>
      <c r="F329" s="227" t="s">
        <v>1016</v>
      </c>
      <c r="G329" s="41"/>
      <c r="H329" s="41"/>
      <c r="I329" s="228"/>
      <c r="J329" s="41"/>
      <c r="K329" s="41"/>
      <c r="L329" s="45"/>
      <c r="M329" s="229"/>
      <c r="N329" s="230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140</v>
      </c>
      <c r="AU329" s="18" t="s">
        <v>81</v>
      </c>
    </row>
    <row r="330" s="2" customFormat="1">
      <c r="A330" s="39"/>
      <c r="B330" s="40"/>
      <c r="C330" s="41"/>
      <c r="D330" s="231" t="s">
        <v>142</v>
      </c>
      <c r="E330" s="41"/>
      <c r="F330" s="232" t="s">
        <v>1017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142</v>
      </c>
      <c r="AU330" s="18" t="s">
        <v>81</v>
      </c>
    </row>
    <row r="331" s="2" customFormat="1">
      <c r="A331" s="39"/>
      <c r="B331" s="40"/>
      <c r="C331" s="41"/>
      <c r="D331" s="226" t="s">
        <v>144</v>
      </c>
      <c r="E331" s="41"/>
      <c r="F331" s="233" t="s">
        <v>1018</v>
      </c>
      <c r="G331" s="41"/>
      <c r="H331" s="41"/>
      <c r="I331" s="228"/>
      <c r="J331" s="41"/>
      <c r="K331" s="41"/>
      <c r="L331" s="45"/>
      <c r="M331" s="229"/>
      <c r="N331" s="230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144</v>
      </c>
      <c r="AU331" s="18" t="s">
        <v>81</v>
      </c>
    </row>
    <row r="332" s="13" customFormat="1">
      <c r="A332" s="13"/>
      <c r="B332" s="234"/>
      <c r="C332" s="235"/>
      <c r="D332" s="226" t="s">
        <v>146</v>
      </c>
      <c r="E332" s="236" t="s">
        <v>19</v>
      </c>
      <c r="F332" s="237" t="s">
        <v>813</v>
      </c>
      <c r="G332" s="235"/>
      <c r="H332" s="238">
        <v>51.100000000000001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146</v>
      </c>
      <c r="AU332" s="244" t="s">
        <v>81</v>
      </c>
      <c r="AV332" s="13" t="s">
        <v>81</v>
      </c>
      <c r="AW332" s="13" t="s">
        <v>33</v>
      </c>
      <c r="AX332" s="13" t="s">
        <v>79</v>
      </c>
      <c r="AY332" s="244" t="s">
        <v>131</v>
      </c>
    </row>
    <row r="333" s="2" customFormat="1" ht="16.5" customHeight="1">
      <c r="A333" s="39"/>
      <c r="B333" s="40"/>
      <c r="C333" s="213" t="s">
        <v>511</v>
      </c>
      <c r="D333" s="213" t="s">
        <v>133</v>
      </c>
      <c r="E333" s="214" t="s">
        <v>1019</v>
      </c>
      <c r="F333" s="215" t="s">
        <v>1020</v>
      </c>
      <c r="G333" s="216" t="s">
        <v>136</v>
      </c>
      <c r="H333" s="217">
        <v>18.199999999999999</v>
      </c>
      <c r="I333" s="218"/>
      <c r="J333" s="219">
        <f>ROUND(I333*H333,2)</f>
        <v>0</v>
      </c>
      <c r="K333" s="215" t="s">
        <v>137</v>
      </c>
      <c r="L333" s="45"/>
      <c r="M333" s="220" t="s">
        <v>19</v>
      </c>
      <c r="N333" s="221" t="s">
        <v>43</v>
      </c>
      <c r="O333" s="85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138</v>
      </c>
      <c r="AT333" s="224" t="s">
        <v>133</v>
      </c>
      <c r="AU333" s="224" t="s">
        <v>81</v>
      </c>
      <c r="AY333" s="18" t="s">
        <v>131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8" t="s">
        <v>79</v>
      </c>
      <c r="BK333" s="225">
        <f>ROUND(I333*H333,2)</f>
        <v>0</v>
      </c>
      <c r="BL333" s="18" t="s">
        <v>138</v>
      </c>
      <c r="BM333" s="224" t="s">
        <v>1021</v>
      </c>
    </row>
    <row r="334" s="2" customFormat="1">
      <c r="A334" s="39"/>
      <c r="B334" s="40"/>
      <c r="C334" s="41"/>
      <c r="D334" s="226" t="s">
        <v>140</v>
      </c>
      <c r="E334" s="41"/>
      <c r="F334" s="227" t="s">
        <v>1022</v>
      </c>
      <c r="G334" s="41"/>
      <c r="H334" s="41"/>
      <c r="I334" s="228"/>
      <c r="J334" s="41"/>
      <c r="K334" s="41"/>
      <c r="L334" s="45"/>
      <c r="M334" s="229"/>
      <c r="N334" s="230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140</v>
      </c>
      <c r="AU334" s="18" t="s">
        <v>81</v>
      </c>
    </row>
    <row r="335" s="2" customFormat="1">
      <c r="A335" s="39"/>
      <c r="B335" s="40"/>
      <c r="C335" s="41"/>
      <c r="D335" s="231" t="s">
        <v>142</v>
      </c>
      <c r="E335" s="41"/>
      <c r="F335" s="232" t="s">
        <v>1023</v>
      </c>
      <c r="G335" s="41"/>
      <c r="H335" s="41"/>
      <c r="I335" s="228"/>
      <c r="J335" s="41"/>
      <c r="K335" s="41"/>
      <c r="L335" s="45"/>
      <c r="M335" s="229"/>
      <c r="N335" s="230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142</v>
      </c>
      <c r="AU335" s="18" t="s">
        <v>81</v>
      </c>
    </row>
    <row r="336" s="2" customFormat="1">
      <c r="A336" s="39"/>
      <c r="B336" s="40"/>
      <c r="C336" s="41"/>
      <c r="D336" s="226" t="s">
        <v>144</v>
      </c>
      <c r="E336" s="41"/>
      <c r="F336" s="233" t="s">
        <v>1018</v>
      </c>
      <c r="G336" s="41"/>
      <c r="H336" s="41"/>
      <c r="I336" s="228"/>
      <c r="J336" s="41"/>
      <c r="K336" s="41"/>
      <c r="L336" s="45"/>
      <c r="M336" s="229"/>
      <c r="N336" s="230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144</v>
      </c>
      <c r="AU336" s="18" t="s">
        <v>81</v>
      </c>
    </row>
    <row r="337" s="13" customFormat="1">
      <c r="A337" s="13"/>
      <c r="B337" s="234"/>
      <c r="C337" s="235"/>
      <c r="D337" s="226" t="s">
        <v>146</v>
      </c>
      <c r="E337" s="236" t="s">
        <v>19</v>
      </c>
      <c r="F337" s="237" t="s">
        <v>817</v>
      </c>
      <c r="G337" s="235"/>
      <c r="H337" s="238">
        <v>14.9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146</v>
      </c>
      <c r="AU337" s="244" t="s">
        <v>81</v>
      </c>
      <c r="AV337" s="13" t="s">
        <v>81</v>
      </c>
      <c r="AW337" s="13" t="s">
        <v>33</v>
      </c>
      <c r="AX337" s="13" t="s">
        <v>72</v>
      </c>
      <c r="AY337" s="244" t="s">
        <v>131</v>
      </c>
    </row>
    <row r="338" s="13" customFormat="1">
      <c r="A338" s="13"/>
      <c r="B338" s="234"/>
      <c r="C338" s="235"/>
      <c r="D338" s="226" t="s">
        <v>146</v>
      </c>
      <c r="E338" s="236" t="s">
        <v>19</v>
      </c>
      <c r="F338" s="237" t="s">
        <v>818</v>
      </c>
      <c r="G338" s="235"/>
      <c r="H338" s="238">
        <v>3.2999999999999998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146</v>
      </c>
      <c r="AU338" s="244" t="s">
        <v>81</v>
      </c>
      <c r="AV338" s="13" t="s">
        <v>81</v>
      </c>
      <c r="AW338" s="13" t="s">
        <v>33</v>
      </c>
      <c r="AX338" s="13" t="s">
        <v>72</v>
      </c>
      <c r="AY338" s="244" t="s">
        <v>131</v>
      </c>
    </row>
    <row r="339" s="14" customFormat="1">
      <c r="A339" s="14"/>
      <c r="B339" s="245"/>
      <c r="C339" s="246"/>
      <c r="D339" s="226" t="s">
        <v>146</v>
      </c>
      <c r="E339" s="247" t="s">
        <v>19</v>
      </c>
      <c r="F339" s="248" t="s">
        <v>156</v>
      </c>
      <c r="G339" s="246"/>
      <c r="H339" s="249">
        <v>18.199999999999999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146</v>
      </c>
      <c r="AU339" s="255" t="s">
        <v>81</v>
      </c>
      <c r="AV339" s="14" t="s">
        <v>138</v>
      </c>
      <c r="AW339" s="14" t="s">
        <v>33</v>
      </c>
      <c r="AX339" s="14" t="s">
        <v>79</v>
      </c>
      <c r="AY339" s="255" t="s">
        <v>131</v>
      </c>
    </row>
    <row r="340" s="2" customFormat="1" ht="16.5" customHeight="1">
      <c r="A340" s="39"/>
      <c r="B340" s="40"/>
      <c r="C340" s="213" t="s">
        <v>516</v>
      </c>
      <c r="D340" s="213" t="s">
        <v>133</v>
      </c>
      <c r="E340" s="214" t="s">
        <v>738</v>
      </c>
      <c r="F340" s="215" t="s">
        <v>739</v>
      </c>
      <c r="G340" s="216" t="s">
        <v>205</v>
      </c>
      <c r="H340" s="217">
        <v>0.98999999999999999</v>
      </c>
      <c r="I340" s="218"/>
      <c r="J340" s="219">
        <f>ROUND(I340*H340,2)</f>
        <v>0</v>
      </c>
      <c r="K340" s="215" t="s">
        <v>137</v>
      </c>
      <c r="L340" s="45"/>
      <c r="M340" s="220" t="s">
        <v>19</v>
      </c>
      <c r="N340" s="221" t="s">
        <v>43</v>
      </c>
      <c r="O340" s="85"/>
      <c r="P340" s="222">
        <f>O340*H340</f>
        <v>0</v>
      </c>
      <c r="Q340" s="222">
        <v>0</v>
      </c>
      <c r="R340" s="222">
        <f>Q340*H340</f>
        <v>0</v>
      </c>
      <c r="S340" s="222">
        <v>2.2000000000000002</v>
      </c>
      <c r="T340" s="223">
        <f>S340*H340</f>
        <v>2.1779999999999999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4" t="s">
        <v>138</v>
      </c>
      <c r="AT340" s="224" t="s">
        <v>133</v>
      </c>
      <c r="AU340" s="224" t="s">
        <v>81</v>
      </c>
      <c r="AY340" s="18" t="s">
        <v>131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8" t="s">
        <v>79</v>
      </c>
      <c r="BK340" s="225">
        <f>ROUND(I340*H340,2)</f>
        <v>0</v>
      </c>
      <c r="BL340" s="18" t="s">
        <v>138</v>
      </c>
      <c r="BM340" s="224" t="s">
        <v>1024</v>
      </c>
    </row>
    <row r="341" s="2" customFormat="1">
      <c r="A341" s="39"/>
      <c r="B341" s="40"/>
      <c r="C341" s="41"/>
      <c r="D341" s="226" t="s">
        <v>140</v>
      </c>
      <c r="E341" s="41"/>
      <c r="F341" s="227" t="s">
        <v>741</v>
      </c>
      <c r="G341" s="41"/>
      <c r="H341" s="41"/>
      <c r="I341" s="228"/>
      <c r="J341" s="41"/>
      <c r="K341" s="41"/>
      <c r="L341" s="45"/>
      <c r="M341" s="229"/>
      <c r="N341" s="230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140</v>
      </c>
      <c r="AU341" s="18" t="s">
        <v>81</v>
      </c>
    </row>
    <row r="342" s="2" customFormat="1">
      <c r="A342" s="39"/>
      <c r="B342" s="40"/>
      <c r="C342" s="41"/>
      <c r="D342" s="231" t="s">
        <v>142</v>
      </c>
      <c r="E342" s="41"/>
      <c r="F342" s="232" t="s">
        <v>742</v>
      </c>
      <c r="G342" s="41"/>
      <c r="H342" s="41"/>
      <c r="I342" s="228"/>
      <c r="J342" s="41"/>
      <c r="K342" s="41"/>
      <c r="L342" s="45"/>
      <c r="M342" s="229"/>
      <c r="N342" s="230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142</v>
      </c>
      <c r="AU342" s="18" t="s">
        <v>81</v>
      </c>
    </row>
    <row r="343" s="2" customFormat="1">
      <c r="A343" s="39"/>
      <c r="B343" s="40"/>
      <c r="C343" s="41"/>
      <c r="D343" s="226" t="s">
        <v>144</v>
      </c>
      <c r="E343" s="41"/>
      <c r="F343" s="233" t="s">
        <v>743</v>
      </c>
      <c r="G343" s="41"/>
      <c r="H343" s="41"/>
      <c r="I343" s="228"/>
      <c r="J343" s="41"/>
      <c r="K343" s="41"/>
      <c r="L343" s="45"/>
      <c r="M343" s="229"/>
      <c r="N343" s="230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144</v>
      </c>
      <c r="AU343" s="18" t="s">
        <v>81</v>
      </c>
    </row>
    <row r="344" s="13" customFormat="1">
      <c r="A344" s="13"/>
      <c r="B344" s="234"/>
      <c r="C344" s="235"/>
      <c r="D344" s="226" t="s">
        <v>146</v>
      </c>
      <c r="E344" s="236" t="s">
        <v>19</v>
      </c>
      <c r="F344" s="237" t="s">
        <v>1025</v>
      </c>
      <c r="G344" s="235"/>
      <c r="H344" s="238">
        <v>0.98999999999999999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146</v>
      </c>
      <c r="AU344" s="244" t="s">
        <v>81</v>
      </c>
      <c r="AV344" s="13" t="s">
        <v>81</v>
      </c>
      <c r="AW344" s="13" t="s">
        <v>33</v>
      </c>
      <c r="AX344" s="13" t="s">
        <v>79</v>
      </c>
      <c r="AY344" s="244" t="s">
        <v>131</v>
      </c>
    </row>
    <row r="345" s="12" customFormat="1" ht="22.8" customHeight="1">
      <c r="A345" s="12"/>
      <c r="B345" s="197"/>
      <c r="C345" s="198"/>
      <c r="D345" s="199" t="s">
        <v>71</v>
      </c>
      <c r="E345" s="211" t="s">
        <v>745</v>
      </c>
      <c r="F345" s="211" t="s">
        <v>746</v>
      </c>
      <c r="G345" s="198"/>
      <c r="H345" s="198"/>
      <c r="I345" s="201"/>
      <c r="J345" s="212">
        <f>BK345</f>
        <v>0</v>
      </c>
      <c r="K345" s="198"/>
      <c r="L345" s="203"/>
      <c r="M345" s="204"/>
      <c r="N345" s="205"/>
      <c r="O345" s="205"/>
      <c r="P345" s="206">
        <f>SUM(P346:P389)</f>
        <v>0</v>
      </c>
      <c r="Q345" s="205"/>
      <c r="R345" s="206">
        <f>SUM(R346:R389)</f>
        <v>0</v>
      </c>
      <c r="S345" s="205"/>
      <c r="T345" s="207">
        <f>SUM(T346:T389)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8" t="s">
        <v>79</v>
      </c>
      <c r="AT345" s="209" t="s">
        <v>71</v>
      </c>
      <c r="AU345" s="209" t="s">
        <v>79</v>
      </c>
      <c r="AY345" s="208" t="s">
        <v>131</v>
      </c>
      <c r="BK345" s="210">
        <f>SUM(BK346:BK389)</f>
        <v>0</v>
      </c>
    </row>
    <row r="346" s="2" customFormat="1" ht="24.15" customHeight="1">
      <c r="A346" s="39"/>
      <c r="B346" s="40"/>
      <c r="C346" s="213" t="s">
        <v>522</v>
      </c>
      <c r="D346" s="213" t="s">
        <v>133</v>
      </c>
      <c r="E346" s="214" t="s">
        <v>748</v>
      </c>
      <c r="F346" s="215" t="s">
        <v>749</v>
      </c>
      <c r="G346" s="216" t="s">
        <v>258</v>
      </c>
      <c r="H346" s="217">
        <v>549.56899999999996</v>
      </c>
      <c r="I346" s="218"/>
      <c r="J346" s="219">
        <f>ROUND(I346*H346,2)</f>
        <v>0</v>
      </c>
      <c r="K346" s="215" t="s">
        <v>137</v>
      </c>
      <c r="L346" s="45"/>
      <c r="M346" s="220" t="s">
        <v>19</v>
      </c>
      <c r="N346" s="221" t="s">
        <v>43</v>
      </c>
      <c r="O346" s="85"/>
      <c r="P346" s="222">
        <f>O346*H346</f>
        <v>0</v>
      </c>
      <c r="Q346" s="222">
        <v>0</v>
      </c>
      <c r="R346" s="222">
        <f>Q346*H346</f>
        <v>0</v>
      </c>
      <c r="S346" s="222">
        <v>0</v>
      </c>
      <c r="T346" s="223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4" t="s">
        <v>138</v>
      </c>
      <c r="AT346" s="224" t="s">
        <v>133</v>
      </c>
      <c r="AU346" s="224" t="s">
        <v>81</v>
      </c>
      <c r="AY346" s="18" t="s">
        <v>131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8" t="s">
        <v>79</v>
      </c>
      <c r="BK346" s="225">
        <f>ROUND(I346*H346,2)</f>
        <v>0</v>
      </c>
      <c r="BL346" s="18" t="s">
        <v>138</v>
      </c>
      <c r="BM346" s="224" t="s">
        <v>1026</v>
      </c>
    </row>
    <row r="347" s="2" customFormat="1">
      <c r="A347" s="39"/>
      <c r="B347" s="40"/>
      <c r="C347" s="41"/>
      <c r="D347" s="226" t="s">
        <v>140</v>
      </c>
      <c r="E347" s="41"/>
      <c r="F347" s="227" t="s">
        <v>751</v>
      </c>
      <c r="G347" s="41"/>
      <c r="H347" s="41"/>
      <c r="I347" s="228"/>
      <c r="J347" s="41"/>
      <c r="K347" s="41"/>
      <c r="L347" s="45"/>
      <c r="M347" s="229"/>
      <c r="N347" s="230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140</v>
      </c>
      <c r="AU347" s="18" t="s">
        <v>81</v>
      </c>
    </row>
    <row r="348" s="2" customFormat="1">
      <c r="A348" s="39"/>
      <c r="B348" s="40"/>
      <c r="C348" s="41"/>
      <c r="D348" s="231" t="s">
        <v>142</v>
      </c>
      <c r="E348" s="41"/>
      <c r="F348" s="232" t="s">
        <v>752</v>
      </c>
      <c r="G348" s="41"/>
      <c r="H348" s="41"/>
      <c r="I348" s="228"/>
      <c r="J348" s="41"/>
      <c r="K348" s="41"/>
      <c r="L348" s="45"/>
      <c r="M348" s="229"/>
      <c r="N348" s="230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142</v>
      </c>
      <c r="AU348" s="18" t="s">
        <v>81</v>
      </c>
    </row>
    <row r="349" s="2" customFormat="1">
      <c r="A349" s="39"/>
      <c r="B349" s="40"/>
      <c r="C349" s="41"/>
      <c r="D349" s="226" t="s">
        <v>144</v>
      </c>
      <c r="E349" s="41"/>
      <c r="F349" s="233" t="s">
        <v>753</v>
      </c>
      <c r="G349" s="41"/>
      <c r="H349" s="41"/>
      <c r="I349" s="228"/>
      <c r="J349" s="41"/>
      <c r="K349" s="41"/>
      <c r="L349" s="45"/>
      <c r="M349" s="229"/>
      <c r="N349" s="230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144</v>
      </c>
      <c r="AU349" s="18" t="s">
        <v>81</v>
      </c>
    </row>
    <row r="350" s="13" customFormat="1">
      <c r="A350" s="13"/>
      <c r="B350" s="234"/>
      <c r="C350" s="235"/>
      <c r="D350" s="226" t="s">
        <v>146</v>
      </c>
      <c r="E350" s="236" t="s">
        <v>19</v>
      </c>
      <c r="F350" s="237" t="s">
        <v>1027</v>
      </c>
      <c r="G350" s="235"/>
      <c r="H350" s="238">
        <v>549.56899999999996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146</v>
      </c>
      <c r="AU350" s="244" t="s">
        <v>81</v>
      </c>
      <c r="AV350" s="13" t="s">
        <v>81</v>
      </c>
      <c r="AW350" s="13" t="s">
        <v>33</v>
      </c>
      <c r="AX350" s="13" t="s">
        <v>79</v>
      </c>
      <c r="AY350" s="244" t="s">
        <v>131</v>
      </c>
    </row>
    <row r="351" s="2" customFormat="1" ht="24.15" customHeight="1">
      <c r="A351" s="39"/>
      <c r="B351" s="40"/>
      <c r="C351" s="213" t="s">
        <v>528</v>
      </c>
      <c r="D351" s="213" t="s">
        <v>133</v>
      </c>
      <c r="E351" s="214" t="s">
        <v>756</v>
      </c>
      <c r="F351" s="215" t="s">
        <v>260</v>
      </c>
      <c r="G351" s="216" t="s">
        <v>258</v>
      </c>
      <c r="H351" s="217">
        <v>624.61000000000001</v>
      </c>
      <c r="I351" s="218"/>
      <c r="J351" s="219">
        <f>ROUND(I351*H351,2)</f>
        <v>0</v>
      </c>
      <c r="K351" s="215" t="s">
        <v>137</v>
      </c>
      <c r="L351" s="45"/>
      <c r="M351" s="220" t="s">
        <v>19</v>
      </c>
      <c r="N351" s="221" t="s">
        <v>43</v>
      </c>
      <c r="O351" s="85"/>
      <c r="P351" s="222">
        <f>O351*H351</f>
        <v>0</v>
      </c>
      <c r="Q351" s="222">
        <v>0</v>
      </c>
      <c r="R351" s="222">
        <f>Q351*H351</f>
        <v>0</v>
      </c>
      <c r="S351" s="222">
        <v>0</v>
      </c>
      <c r="T351" s="223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4" t="s">
        <v>138</v>
      </c>
      <c r="AT351" s="224" t="s">
        <v>133</v>
      </c>
      <c r="AU351" s="224" t="s">
        <v>81</v>
      </c>
      <c r="AY351" s="18" t="s">
        <v>131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8" t="s">
        <v>79</v>
      </c>
      <c r="BK351" s="225">
        <f>ROUND(I351*H351,2)</f>
        <v>0</v>
      </c>
      <c r="BL351" s="18" t="s">
        <v>138</v>
      </c>
      <c r="BM351" s="224" t="s">
        <v>1028</v>
      </c>
    </row>
    <row r="352" s="2" customFormat="1">
      <c r="A352" s="39"/>
      <c r="B352" s="40"/>
      <c r="C352" s="41"/>
      <c r="D352" s="226" t="s">
        <v>140</v>
      </c>
      <c r="E352" s="41"/>
      <c r="F352" s="227" t="s">
        <v>260</v>
      </c>
      <c r="G352" s="41"/>
      <c r="H352" s="41"/>
      <c r="I352" s="228"/>
      <c r="J352" s="41"/>
      <c r="K352" s="41"/>
      <c r="L352" s="45"/>
      <c r="M352" s="229"/>
      <c r="N352" s="230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140</v>
      </c>
      <c r="AU352" s="18" t="s">
        <v>81</v>
      </c>
    </row>
    <row r="353" s="2" customFormat="1">
      <c r="A353" s="39"/>
      <c r="B353" s="40"/>
      <c r="C353" s="41"/>
      <c r="D353" s="231" t="s">
        <v>142</v>
      </c>
      <c r="E353" s="41"/>
      <c r="F353" s="232" t="s">
        <v>758</v>
      </c>
      <c r="G353" s="41"/>
      <c r="H353" s="41"/>
      <c r="I353" s="228"/>
      <c r="J353" s="41"/>
      <c r="K353" s="41"/>
      <c r="L353" s="45"/>
      <c r="M353" s="229"/>
      <c r="N353" s="230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142</v>
      </c>
      <c r="AU353" s="18" t="s">
        <v>81</v>
      </c>
    </row>
    <row r="354" s="2" customFormat="1">
      <c r="A354" s="39"/>
      <c r="B354" s="40"/>
      <c r="C354" s="41"/>
      <c r="D354" s="226" t="s">
        <v>144</v>
      </c>
      <c r="E354" s="41"/>
      <c r="F354" s="233" t="s">
        <v>753</v>
      </c>
      <c r="G354" s="41"/>
      <c r="H354" s="41"/>
      <c r="I354" s="228"/>
      <c r="J354" s="41"/>
      <c r="K354" s="41"/>
      <c r="L354" s="45"/>
      <c r="M354" s="229"/>
      <c r="N354" s="230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144</v>
      </c>
      <c r="AU354" s="18" t="s">
        <v>81</v>
      </c>
    </row>
    <row r="355" s="13" customFormat="1">
      <c r="A355" s="13"/>
      <c r="B355" s="234"/>
      <c r="C355" s="235"/>
      <c r="D355" s="226" t="s">
        <v>146</v>
      </c>
      <c r="E355" s="236" t="s">
        <v>19</v>
      </c>
      <c r="F355" s="237" t="s">
        <v>1029</v>
      </c>
      <c r="G355" s="235"/>
      <c r="H355" s="238">
        <v>624.61000000000001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146</v>
      </c>
      <c r="AU355" s="244" t="s">
        <v>81</v>
      </c>
      <c r="AV355" s="13" t="s">
        <v>81</v>
      </c>
      <c r="AW355" s="13" t="s">
        <v>33</v>
      </c>
      <c r="AX355" s="13" t="s">
        <v>79</v>
      </c>
      <c r="AY355" s="244" t="s">
        <v>131</v>
      </c>
    </row>
    <row r="356" s="2" customFormat="1" ht="24.15" customHeight="1">
      <c r="A356" s="39"/>
      <c r="B356" s="40"/>
      <c r="C356" s="213" t="s">
        <v>536</v>
      </c>
      <c r="D356" s="213" t="s">
        <v>133</v>
      </c>
      <c r="E356" s="214" t="s">
        <v>761</v>
      </c>
      <c r="F356" s="215" t="s">
        <v>762</v>
      </c>
      <c r="G356" s="216" t="s">
        <v>258</v>
      </c>
      <c r="H356" s="217">
        <v>82.956000000000003</v>
      </c>
      <c r="I356" s="218"/>
      <c r="J356" s="219">
        <f>ROUND(I356*H356,2)</f>
        <v>0</v>
      </c>
      <c r="K356" s="215" t="s">
        <v>137</v>
      </c>
      <c r="L356" s="45"/>
      <c r="M356" s="220" t="s">
        <v>19</v>
      </c>
      <c r="N356" s="221" t="s">
        <v>43</v>
      </c>
      <c r="O356" s="85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4" t="s">
        <v>138</v>
      </c>
      <c r="AT356" s="224" t="s">
        <v>133</v>
      </c>
      <c r="AU356" s="224" t="s">
        <v>81</v>
      </c>
      <c r="AY356" s="18" t="s">
        <v>131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8" t="s">
        <v>79</v>
      </c>
      <c r="BK356" s="225">
        <f>ROUND(I356*H356,2)</f>
        <v>0</v>
      </c>
      <c r="BL356" s="18" t="s">
        <v>138</v>
      </c>
      <c r="BM356" s="224" t="s">
        <v>1030</v>
      </c>
    </row>
    <row r="357" s="2" customFormat="1">
      <c r="A357" s="39"/>
      <c r="B357" s="40"/>
      <c r="C357" s="41"/>
      <c r="D357" s="226" t="s">
        <v>140</v>
      </c>
      <c r="E357" s="41"/>
      <c r="F357" s="227" t="s">
        <v>762</v>
      </c>
      <c r="G357" s="41"/>
      <c r="H357" s="41"/>
      <c r="I357" s="228"/>
      <c r="J357" s="41"/>
      <c r="K357" s="41"/>
      <c r="L357" s="45"/>
      <c r="M357" s="229"/>
      <c r="N357" s="230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140</v>
      </c>
      <c r="AU357" s="18" t="s">
        <v>81</v>
      </c>
    </row>
    <row r="358" s="2" customFormat="1">
      <c r="A358" s="39"/>
      <c r="B358" s="40"/>
      <c r="C358" s="41"/>
      <c r="D358" s="231" t="s">
        <v>142</v>
      </c>
      <c r="E358" s="41"/>
      <c r="F358" s="232" t="s">
        <v>764</v>
      </c>
      <c r="G358" s="41"/>
      <c r="H358" s="41"/>
      <c r="I358" s="228"/>
      <c r="J358" s="41"/>
      <c r="K358" s="41"/>
      <c r="L358" s="45"/>
      <c r="M358" s="229"/>
      <c r="N358" s="230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142</v>
      </c>
      <c r="AU358" s="18" t="s">
        <v>81</v>
      </c>
    </row>
    <row r="359" s="2" customFormat="1">
      <c r="A359" s="39"/>
      <c r="B359" s="40"/>
      <c r="C359" s="41"/>
      <c r="D359" s="226" t="s">
        <v>144</v>
      </c>
      <c r="E359" s="41"/>
      <c r="F359" s="233" t="s">
        <v>753</v>
      </c>
      <c r="G359" s="41"/>
      <c r="H359" s="41"/>
      <c r="I359" s="228"/>
      <c r="J359" s="41"/>
      <c r="K359" s="41"/>
      <c r="L359" s="45"/>
      <c r="M359" s="229"/>
      <c r="N359" s="230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144</v>
      </c>
      <c r="AU359" s="18" t="s">
        <v>81</v>
      </c>
    </row>
    <row r="360" s="13" customFormat="1">
      <c r="A360" s="13"/>
      <c r="B360" s="234"/>
      <c r="C360" s="235"/>
      <c r="D360" s="226" t="s">
        <v>146</v>
      </c>
      <c r="E360" s="236" t="s">
        <v>19</v>
      </c>
      <c r="F360" s="237" t="s">
        <v>1031</v>
      </c>
      <c r="G360" s="235"/>
      <c r="H360" s="238">
        <v>82.956000000000003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146</v>
      </c>
      <c r="AU360" s="244" t="s">
        <v>81</v>
      </c>
      <c r="AV360" s="13" t="s">
        <v>81</v>
      </c>
      <c r="AW360" s="13" t="s">
        <v>33</v>
      </c>
      <c r="AX360" s="13" t="s">
        <v>79</v>
      </c>
      <c r="AY360" s="244" t="s">
        <v>131</v>
      </c>
    </row>
    <row r="361" s="2" customFormat="1" ht="16.5" customHeight="1">
      <c r="A361" s="39"/>
      <c r="B361" s="40"/>
      <c r="C361" s="213" t="s">
        <v>543</v>
      </c>
      <c r="D361" s="213" t="s">
        <v>133</v>
      </c>
      <c r="E361" s="214" t="s">
        <v>767</v>
      </c>
      <c r="F361" s="215" t="s">
        <v>768</v>
      </c>
      <c r="G361" s="216" t="s">
        <v>258</v>
      </c>
      <c r="H361" s="217">
        <v>1257.135</v>
      </c>
      <c r="I361" s="218"/>
      <c r="J361" s="219">
        <f>ROUND(I361*H361,2)</f>
        <v>0</v>
      </c>
      <c r="K361" s="215" t="s">
        <v>137</v>
      </c>
      <c r="L361" s="45"/>
      <c r="M361" s="220" t="s">
        <v>19</v>
      </c>
      <c r="N361" s="221" t="s">
        <v>43</v>
      </c>
      <c r="O361" s="85"/>
      <c r="P361" s="222">
        <f>O361*H361</f>
        <v>0</v>
      </c>
      <c r="Q361" s="222">
        <v>0</v>
      </c>
      <c r="R361" s="222">
        <f>Q361*H361</f>
        <v>0</v>
      </c>
      <c r="S361" s="222">
        <v>0</v>
      </c>
      <c r="T361" s="223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4" t="s">
        <v>138</v>
      </c>
      <c r="AT361" s="224" t="s">
        <v>133</v>
      </c>
      <c r="AU361" s="224" t="s">
        <v>81</v>
      </c>
      <c r="AY361" s="18" t="s">
        <v>131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8" t="s">
        <v>79</v>
      </c>
      <c r="BK361" s="225">
        <f>ROUND(I361*H361,2)</f>
        <v>0</v>
      </c>
      <c r="BL361" s="18" t="s">
        <v>138</v>
      </c>
      <c r="BM361" s="224" t="s">
        <v>1032</v>
      </c>
    </row>
    <row r="362" s="2" customFormat="1">
      <c r="A362" s="39"/>
      <c r="B362" s="40"/>
      <c r="C362" s="41"/>
      <c r="D362" s="226" t="s">
        <v>140</v>
      </c>
      <c r="E362" s="41"/>
      <c r="F362" s="227" t="s">
        <v>770</v>
      </c>
      <c r="G362" s="41"/>
      <c r="H362" s="41"/>
      <c r="I362" s="228"/>
      <c r="J362" s="41"/>
      <c r="K362" s="41"/>
      <c r="L362" s="45"/>
      <c r="M362" s="229"/>
      <c r="N362" s="230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140</v>
      </c>
      <c r="AU362" s="18" t="s">
        <v>81</v>
      </c>
    </row>
    <row r="363" s="2" customFormat="1">
      <c r="A363" s="39"/>
      <c r="B363" s="40"/>
      <c r="C363" s="41"/>
      <c r="D363" s="231" t="s">
        <v>142</v>
      </c>
      <c r="E363" s="41"/>
      <c r="F363" s="232" t="s">
        <v>771</v>
      </c>
      <c r="G363" s="41"/>
      <c r="H363" s="41"/>
      <c r="I363" s="228"/>
      <c r="J363" s="41"/>
      <c r="K363" s="41"/>
      <c r="L363" s="45"/>
      <c r="M363" s="229"/>
      <c r="N363" s="230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142</v>
      </c>
      <c r="AU363" s="18" t="s">
        <v>81</v>
      </c>
    </row>
    <row r="364" s="2" customFormat="1">
      <c r="A364" s="39"/>
      <c r="B364" s="40"/>
      <c r="C364" s="41"/>
      <c r="D364" s="226" t="s">
        <v>144</v>
      </c>
      <c r="E364" s="41"/>
      <c r="F364" s="233" t="s">
        <v>772</v>
      </c>
      <c r="G364" s="41"/>
      <c r="H364" s="41"/>
      <c r="I364" s="228"/>
      <c r="J364" s="41"/>
      <c r="K364" s="41"/>
      <c r="L364" s="45"/>
      <c r="M364" s="229"/>
      <c r="N364" s="230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144</v>
      </c>
      <c r="AU364" s="18" t="s">
        <v>81</v>
      </c>
    </row>
    <row r="365" s="15" customFormat="1">
      <c r="A365" s="15"/>
      <c r="B365" s="256"/>
      <c r="C365" s="257"/>
      <c r="D365" s="226" t="s">
        <v>146</v>
      </c>
      <c r="E365" s="258" t="s">
        <v>19</v>
      </c>
      <c r="F365" s="259" t="s">
        <v>239</v>
      </c>
      <c r="G365" s="257"/>
      <c r="H365" s="258" t="s">
        <v>19</v>
      </c>
      <c r="I365" s="260"/>
      <c r="J365" s="257"/>
      <c r="K365" s="257"/>
      <c r="L365" s="261"/>
      <c r="M365" s="262"/>
      <c r="N365" s="263"/>
      <c r="O365" s="263"/>
      <c r="P365" s="263"/>
      <c r="Q365" s="263"/>
      <c r="R365" s="263"/>
      <c r="S365" s="263"/>
      <c r="T365" s="26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5" t="s">
        <v>146</v>
      </c>
      <c r="AU365" s="265" t="s">
        <v>81</v>
      </c>
      <c r="AV365" s="15" t="s">
        <v>79</v>
      </c>
      <c r="AW365" s="15" t="s">
        <v>33</v>
      </c>
      <c r="AX365" s="15" t="s">
        <v>72</v>
      </c>
      <c r="AY365" s="265" t="s">
        <v>131</v>
      </c>
    </row>
    <row r="366" s="15" customFormat="1">
      <c r="A366" s="15"/>
      <c r="B366" s="256"/>
      <c r="C366" s="257"/>
      <c r="D366" s="226" t="s">
        <v>146</v>
      </c>
      <c r="E366" s="258" t="s">
        <v>19</v>
      </c>
      <c r="F366" s="259" t="s">
        <v>774</v>
      </c>
      <c r="G366" s="257"/>
      <c r="H366" s="258" t="s">
        <v>19</v>
      </c>
      <c r="I366" s="260"/>
      <c r="J366" s="257"/>
      <c r="K366" s="257"/>
      <c r="L366" s="261"/>
      <c r="M366" s="262"/>
      <c r="N366" s="263"/>
      <c r="O366" s="263"/>
      <c r="P366" s="263"/>
      <c r="Q366" s="263"/>
      <c r="R366" s="263"/>
      <c r="S366" s="263"/>
      <c r="T366" s="264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5" t="s">
        <v>146</v>
      </c>
      <c r="AU366" s="265" t="s">
        <v>81</v>
      </c>
      <c r="AV366" s="15" t="s">
        <v>79</v>
      </c>
      <c r="AW366" s="15" t="s">
        <v>33</v>
      </c>
      <c r="AX366" s="15" t="s">
        <v>72</v>
      </c>
      <c r="AY366" s="265" t="s">
        <v>131</v>
      </c>
    </row>
    <row r="367" s="13" customFormat="1">
      <c r="A367" s="13"/>
      <c r="B367" s="234"/>
      <c r="C367" s="235"/>
      <c r="D367" s="226" t="s">
        <v>146</v>
      </c>
      <c r="E367" s="236" t="s">
        <v>19</v>
      </c>
      <c r="F367" s="237" t="s">
        <v>1033</v>
      </c>
      <c r="G367" s="235"/>
      <c r="H367" s="238">
        <v>60.511000000000003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146</v>
      </c>
      <c r="AU367" s="244" t="s">
        <v>81</v>
      </c>
      <c r="AV367" s="13" t="s">
        <v>81</v>
      </c>
      <c r="AW367" s="13" t="s">
        <v>33</v>
      </c>
      <c r="AX367" s="13" t="s">
        <v>72</v>
      </c>
      <c r="AY367" s="244" t="s">
        <v>131</v>
      </c>
    </row>
    <row r="368" s="13" customFormat="1">
      <c r="A368" s="13"/>
      <c r="B368" s="234"/>
      <c r="C368" s="235"/>
      <c r="D368" s="226" t="s">
        <v>146</v>
      </c>
      <c r="E368" s="236" t="s">
        <v>19</v>
      </c>
      <c r="F368" s="237" t="s">
        <v>1034</v>
      </c>
      <c r="G368" s="235"/>
      <c r="H368" s="238">
        <v>92.597999999999999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146</v>
      </c>
      <c r="AU368" s="244" t="s">
        <v>81</v>
      </c>
      <c r="AV368" s="13" t="s">
        <v>81</v>
      </c>
      <c r="AW368" s="13" t="s">
        <v>33</v>
      </c>
      <c r="AX368" s="13" t="s">
        <v>72</v>
      </c>
      <c r="AY368" s="244" t="s">
        <v>131</v>
      </c>
    </row>
    <row r="369" s="13" customFormat="1">
      <c r="A369" s="13"/>
      <c r="B369" s="234"/>
      <c r="C369" s="235"/>
      <c r="D369" s="226" t="s">
        <v>146</v>
      </c>
      <c r="E369" s="236" t="s">
        <v>19</v>
      </c>
      <c r="F369" s="237" t="s">
        <v>1035</v>
      </c>
      <c r="G369" s="235"/>
      <c r="H369" s="238">
        <v>14.432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146</v>
      </c>
      <c r="AU369" s="244" t="s">
        <v>81</v>
      </c>
      <c r="AV369" s="13" t="s">
        <v>81</v>
      </c>
      <c r="AW369" s="13" t="s">
        <v>33</v>
      </c>
      <c r="AX369" s="13" t="s">
        <v>72</v>
      </c>
      <c r="AY369" s="244" t="s">
        <v>131</v>
      </c>
    </row>
    <row r="370" s="13" customFormat="1">
      <c r="A370" s="13"/>
      <c r="B370" s="234"/>
      <c r="C370" s="235"/>
      <c r="D370" s="226" t="s">
        <v>146</v>
      </c>
      <c r="E370" s="236" t="s">
        <v>19</v>
      </c>
      <c r="F370" s="237" t="s">
        <v>1036</v>
      </c>
      <c r="G370" s="235"/>
      <c r="H370" s="238">
        <v>150.458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146</v>
      </c>
      <c r="AU370" s="244" t="s">
        <v>81</v>
      </c>
      <c r="AV370" s="13" t="s">
        <v>81</v>
      </c>
      <c r="AW370" s="13" t="s">
        <v>33</v>
      </c>
      <c r="AX370" s="13" t="s">
        <v>72</v>
      </c>
      <c r="AY370" s="244" t="s">
        <v>131</v>
      </c>
    </row>
    <row r="371" s="13" customFormat="1">
      <c r="A371" s="13"/>
      <c r="B371" s="234"/>
      <c r="C371" s="235"/>
      <c r="D371" s="226" t="s">
        <v>146</v>
      </c>
      <c r="E371" s="236" t="s">
        <v>19</v>
      </c>
      <c r="F371" s="237" t="s">
        <v>1037</v>
      </c>
      <c r="G371" s="235"/>
      <c r="H371" s="238">
        <v>1.8260000000000001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146</v>
      </c>
      <c r="AU371" s="244" t="s">
        <v>81</v>
      </c>
      <c r="AV371" s="13" t="s">
        <v>81</v>
      </c>
      <c r="AW371" s="13" t="s">
        <v>33</v>
      </c>
      <c r="AX371" s="13" t="s">
        <v>72</v>
      </c>
      <c r="AY371" s="244" t="s">
        <v>131</v>
      </c>
    </row>
    <row r="372" s="13" customFormat="1">
      <c r="A372" s="13"/>
      <c r="B372" s="234"/>
      <c r="C372" s="235"/>
      <c r="D372" s="226" t="s">
        <v>146</v>
      </c>
      <c r="E372" s="236" t="s">
        <v>19</v>
      </c>
      <c r="F372" s="237" t="s">
        <v>1038</v>
      </c>
      <c r="G372" s="235"/>
      <c r="H372" s="238">
        <v>229.744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146</v>
      </c>
      <c r="AU372" s="244" t="s">
        <v>81</v>
      </c>
      <c r="AV372" s="13" t="s">
        <v>81</v>
      </c>
      <c r="AW372" s="13" t="s">
        <v>33</v>
      </c>
      <c r="AX372" s="13" t="s">
        <v>72</v>
      </c>
      <c r="AY372" s="244" t="s">
        <v>131</v>
      </c>
    </row>
    <row r="373" s="15" customFormat="1">
      <c r="A373" s="15"/>
      <c r="B373" s="256"/>
      <c r="C373" s="257"/>
      <c r="D373" s="226" t="s">
        <v>146</v>
      </c>
      <c r="E373" s="258" t="s">
        <v>19</v>
      </c>
      <c r="F373" s="259" t="s">
        <v>783</v>
      </c>
      <c r="G373" s="257"/>
      <c r="H373" s="258" t="s">
        <v>19</v>
      </c>
      <c r="I373" s="260"/>
      <c r="J373" s="257"/>
      <c r="K373" s="257"/>
      <c r="L373" s="261"/>
      <c r="M373" s="262"/>
      <c r="N373" s="263"/>
      <c r="O373" s="263"/>
      <c r="P373" s="263"/>
      <c r="Q373" s="263"/>
      <c r="R373" s="263"/>
      <c r="S373" s="263"/>
      <c r="T373" s="26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5" t="s">
        <v>146</v>
      </c>
      <c r="AU373" s="265" t="s">
        <v>81</v>
      </c>
      <c r="AV373" s="15" t="s">
        <v>79</v>
      </c>
      <c r="AW373" s="15" t="s">
        <v>33</v>
      </c>
      <c r="AX373" s="15" t="s">
        <v>72</v>
      </c>
      <c r="AY373" s="265" t="s">
        <v>131</v>
      </c>
    </row>
    <row r="374" s="13" customFormat="1">
      <c r="A374" s="13"/>
      <c r="B374" s="234"/>
      <c r="C374" s="235"/>
      <c r="D374" s="226" t="s">
        <v>146</v>
      </c>
      <c r="E374" s="236" t="s">
        <v>19</v>
      </c>
      <c r="F374" s="237" t="s">
        <v>1039</v>
      </c>
      <c r="G374" s="235"/>
      <c r="H374" s="238">
        <v>47.560000000000002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146</v>
      </c>
      <c r="AU374" s="244" t="s">
        <v>81</v>
      </c>
      <c r="AV374" s="13" t="s">
        <v>81</v>
      </c>
      <c r="AW374" s="13" t="s">
        <v>33</v>
      </c>
      <c r="AX374" s="13" t="s">
        <v>72</v>
      </c>
      <c r="AY374" s="244" t="s">
        <v>131</v>
      </c>
    </row>
    <row r="375" s="13" customFormat="1">
      <c r="A375" s="13"/>
      <c r="B375" s="234"/>
      <c r="C375" s="235"/>
      <c r="D375" s="226" t="s">
        <v>146</v>
      </c>
      <c r="E375" s="236" t="s">
        <v>19</v>
      </c>
      <c r="F375" s="237" t="s">
        <v>1040</v>
      </c>
      <c r="G375" s="235"/>
      <c r="H375" s="238">
        <v>0.32000000000000001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146</v>
      </c>
      <c r="AU375" s="244" t="s">
        <v>81</v>
      </c>
      <c r="AV375" s="13" t="s">
        <v>81</v>
      </c>
      <c r="AW375" s="13" t="s">
        <v>33</v>
      </c>
      <c r="AX375" s="13" t="s">
        <v>72</v>
      </c>
      <c r="AY375" s="244" t="s">
        <v>131</v>
      </c>
    </row>
    <row r="376" s="13" customFormat="1">
      <c r="A376" s="13"/>
      <c r="B376" s="234"/>
      <c r="C376" s="235"/>
      <c r="D376" s="226" t="s">
        <v>146</v>
      </c>
      <c r="E376" s="236" t="s">
        <v>19</v>
      </c>
      <c r="F376" s="237" t="s">
        <v>1041</v>
      </c>
      <c r="G376" s="235"/>
      <c r="H376" s="238">
        <v>123.102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146</v>
      </c>
      <c r="AU376" s="244" t="s">
        <v>81</v>
      </c>
      <c r="AV376" s="13" t="s">
        <v>81</v>
      </c>
      <c r="AW376" s="13" t="s">
        <v>33</v>
      </c>
      <c r="AX376" s="13" t="s">
        <v>72</v>
      </c>
      <c r="AY376" s="244" t="s">
        <v>131</v>
      </c>
    </row>
    <row r="377" s="13" customFormat="1">
      <c r="A377" s="13"/>
      <c r="B377" s="234"/>
      <c r="C377" s="235"/>
      <c r="D377" s="226" t="s">
        <v>146</v>
      </c>
      <c r="E377" s="236" t="s">
        <v>19</v>
      </c>
      <c r="F377" s="237" t="s">
        <v>1042</v>
      </c>
      <c r="G377" s="235"/>
      <c r="H377" s="238">
        <v>4.29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146</v>
      </c>
      <c r="AU377" s="244" t="s">
        <v>81</v>
      </c>
      <c r="AV377" s="13" t="s">
        <v>81</v>
      </c>
      <c r="AW377" s="13" t="s">
        <v>33</v>
      </c>
      <c r="AX377" s="13" t="s">
        <v>72</v>
      </c>
      <c r="AY377" s="244" t="s">
        <v>131</v>
      </c>
    </row>
    <row r="378" s="13" customFormat="1">
      <c r="A378" s="13"/>
      <c r="B378" s="234"/>
      <c r="C378" s="235"/>
      <c r="D378" s="226" t="s">
        <v>146</v>
      </c>
      <c r="E378" s="236" t="s">
        <v>19</v>
      </c>
      <c r="F378" s="237" t="s">
        <v>1043</v>
      </c>
      <c r="G378" s="235"/>
      <c r="H378" s="238">
        <v>240.30000000000001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146</v>
      </c>
      <c r="AU378" s="244" t="s">
        <v>81</v>
      </c>
      <c r="AV378" s="13" t="s">
        <v>81</v>
      </c>
      <c r="AW378" s="13" t="s">
        <v>33</v>
      </c>
      <c r="AX378" s="13" t="s">
        <v>72</v>
      </c>
      <c r="AY378" s="244" t="s">
        <v>131</v>
      </c>
    </row>
    <row r="379" s="13" customFormat="1">
      <c r="A379" s="13"/>
      <c r="B379" s="234"/>
      <c r="C379" s="235"/>
      <c r="D379" s="226" t="s">
        <v>146</v>
      </c>
      <c r="E379" s="236" t="s">
        <v>19</v>
      </c>
      <c r="F379" s="237" t="s">
        <v>1044</v>
      </c>
      <c r="G379" s="235"/>
      <c r="H379" s="238">
        <v>209.03800000000001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146</v>
      </c>
      <c r="AU379" s="244" t="s">
        <v>81</v>
      </c>
      <c r="AV379" s="13" t="s">
        <v>81</v>
      </c>
      <c r="AW379" s="13" t="s">
        <v>33</v>
      </c>
      <c r="AX379" s="13" t="s">
        <v>72</v>
      </c>
      <c r="AY379" s="244" t="s">
        <v>131</v>
      </c>
    </row>
    <row r="380" s="15" customFormat="1">
      <c r="A380" s="15"/>
      <c r="B380" s="256"/>
      <c r="C380" s="257"/>
      <c r="D380" s="226" t="s">
        <v>146</v>
      </c>
      <c r="E380" s="258" t="s">
        <v>19</v>
      </c>
      <c r="F380" s="259" t="s">
        <v>787</v>
      </c>
      <c r="G380" s="257"/>
      <c r="H380" s="258" t="s">
        <v>19</v>
      </c>
      <c r="I380" s="260"/>
      <c r="J380" s="257"/>
      <c r="K380" s="257"/>
      <c r="L380" s="261"/>
      <c r="M380" s="262"/>
      <c r="N380" s="263"/>
      <c r="O380" s="263"/>
      <c r="P380" s="263"/>
      <c r="Q380" s="263"/>
      <c r="R380" s="263"/>
      <c r="S380" s="263"/>
      <c r="T380" s="264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5" t="s">
        <v>146</v>
      </c>
      <c r="AU380" s="265" t="s">
        <v>81</v>
      </c>
      <c r="AV380" s="15" t="s">
        <v>79</v>
      </c>
      <c r="AW380" s="15" t="s">
        <v>33</v>
      </c>
      <c r="AX380" s="15" t="s">
        <v>72</v>
      </c>
      <c r="AY380" s="265" t="s">
        <v>131</v>
      </c>
    </row>
    <row r="381" s="13" customFormat="1">
      <c r="A381" s="13"/>
      <c r="B381" s="234"/>
      <c r="C381" s="235"/>
      <c r="D381" s="226" t="s">
        <v>146</v>
      </c>
      <c r="E381" s="236" t="s">
        <v>19</v>
      </c>
      <c r="F381" s="237" t="s">
        <v>1045</v>
      </c>
      <c r="G381" s="235"/>
      <c r="H381" s="238">
        <v>0.88800000000000001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146</v>
      </c>
      <c r="AU381" s="244" t="s">
        <v>81</v>
      </c>
      <c r="AV381" s="13" t="s">
        <v>81</v>
      </c>
      <c r="AW381" s="13" t="s">
        <v>33</v>
      </c>
      <c r="AX381" s="13" t="s">
        <v>72</v>
      </c>
      <c r="AY381" s="244" t="s">
        <v>131</v>
      </c>
    </row>
    <row r="382" s="13" customFormat="1">
      <c r="A382" s="13"/>
      <c r="B382" s="234"/>
      <c r="C382" s="235"/>
      <c r="D382" s="226" t="s">
        <v>146</v>
      </c>
      <c r="E382" s="236" t="s">
        <v>19</v>
      </c>
      <c r="F382" s="237" t="s">
        <v>1046</v>
      </c>
      <c r="G382" s="235"/>
      <c r="H382" s="238">
        <v>82.067999999999998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146</v>
      </c>
      <c r="AU382" s="244" t="s">
        <v>81</v>
      </c>
      <c r="AV382" s="13" t="s">
        <v>81</v>
      </c>
      <c r="AW382" s="13" t="s">
        <v>33</v>
      </c>
      <c r="AX382" s="13" t="s">
        <v>72</v>
      </c>
      <c r="AY382" s="244" t="s">
        <v>131</v>
      </c>
    </row>
    <row r="383" s="14" customFormat="1">
      <c r="A383" s="14"/>
      <c r="B383" s="245"/>
      <c r="C383" s="246"/>
      <c r="D383" s="226" t="s">
        <v>146</v>
      </c>
      <c r="E383" s="247" t="s">
        <v>19</v>
      </c>
      <c r="F383" s="248" t="s">
        <v>156</v>
      </c>
      <c r="G383" s="246"/>
      <c r="H383" s="249">
        <v>1257.135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146</v>
      </c>
      <c r="AU383" s="255" t="s">
        <v>81</v>
      </c>
      <c r="AV383" s="14" t="s">
        <v>138</v>
      </c>
      <c r="AW383" s="14" t="s">
        <v>33</v>
      </c>
      <c r="AX383" s="14" t="s">
        <v>79</v>
      </c>
      <c r="AY383" s="255" t="s">
        <v>131</v>
      </c>
    </row>
    <row r="384" s="2" customFormat="1" ht="16.5" customHeight="1">
      <c r="A384" s="39"/>
      <c r="B384" s="40"/>
      <c r="C384" s="213" t="s">
        <v>548</v>
      </c>
      <c r="D384" s="213" t="s">
        <v>133</v>
      </c>
      <c r="E384" s="214" t="s">
        <v>791</v>
      </c>
      <c r="F384" s="215" t="s">
        <v>792</v>
      </c>
      <c r="G384" s="216" t="s">
        <v>258</v>
      </c>
      <c r="H384" s="217">
        <v>25142.700000000001</v>
      </c>
      <c r="I384" s="218"/>
      <c r="J384" s="219">
        <f>ROUND(I384*H384,2)</f>
        <v>0</v>
      </c>
      <c r="K384" s="215" t="s">
        <v>137</v>
      </c>
      <c r="L384" s="45"/>
      <c r="M384" s="220" t="s">
        <v>19</v>
      </c>
      <c r="N384" s="221" t="s">
        <v>43</v>
      </c>
      <c r="O384" s="85"/>
      <c r="P384" s="222">
        <f>O384*H384</f>
        <v>0</v>
      </c>
      <c r="Q384" s="222">
        <v>0</v>
      </c>
      <c r="R384" s="222">
        <f>Q384*H384</f>
        <v>0</v>
      </c>
      <c r="S384" s="222">
        <v>0</v>
      </c>
      <c r="T384" s="223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4" t="s">
        <v>138</v>
      </c>
      <c r="AT384" s="224" t="s">
        <v>133</v>
      </c>
      <c r="AU384" s="224" t="s">
        <v>81</v>
      </c>
      <c r="AY384" s="18" t="s">
        <v>131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8" t="s">
        <v>79</v>
      </c>
      <c r="BK384" s="225">
        <f>ROUND(I384*H384,2)</f>
        <v>0</v>
      </c>
      <c r="BL384" s="18" t="s">
        <v>138</v>
      </c>
      <c r="BM384" s="224" t="s">
        <v>1047</v>
      </c>
    </row>
    <row r="385" s="2" customFormat="1">
      <c r="A385" s="39"/>
      <c r="B385" s="40"/>
      <c r="C385" s="41"/>
      <c r="D385" s="226" t="s">
        <v>140</v>
      </c>
      <c r="E385" s="41"/>
      <c r="F385" s="227" t="s">
        <v>794</v>
      </c>
      <c r="G385" s="41"/>
      <c r="H385" s="41"/>
      <c r="I385" s="228"/>
      <c r="J385" s="41"/>
      <c r="K385" s="41"/>
      <c r="L385" s="45"/>
      <c r="M385" s="229"/>
      <c r="N385" s="230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140</v>
      </c>
      <c r="AU385" s="18" t="s">
        <v>81</v>
      </c>
    </row>
    <row r="386" s="2" customFormat="1">
      <c r="A386" s="39"/>
      <c r="B386" s="40"/>
      <c r="C386" s="41"/>
      <c r="D386" s="231" t="s">
        <v>142</v>
      </c>
      <c r="E386" s="41"/>
      <c r="F386" s="232" t="s">
        <v>795</v>
      </c>
      <c r="G386" s="41"/>
      <c r="H386" s="41"/>
      <c r="I386" s="228"/>
      <c r="J386" s="41"/>
      <c r="K386" s="41"/>
      <c r="L386" s="45"/>
      <c r="M386" s="229"/>
      <c r="N386" s="230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142</v>
      </c>
      <c r="AU386" s="18" t="s">
        <v>81</v>
      </c>
    </row>
    <row r="387" s="2" customFormat="1">
      <c r="A387" s="39"/>
      <c r="B387" s="40"/>
      <c r="C387" s="41"/>
      <c r="D387" s="226" t="s">
        <v>144</v>
      </c>
      <c r="E387" s="41"/>
      <c r="F387" s="233" t="s">
        <v>772</v>
      </c>
      <c r="G387" s="41"/>
      <c r="H387" s="41"/>
      <c r="I387" s="228"/>
      <c r="J387" s="41"/>
      <c r="K387" s="41"/>
      <c r="L387" s="45"/>
      <c r="M387" s="229"/>
      <c r="N387" s="230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144</v>
      </c>
      <c r="AU387" s="18" t="s">
        <v>81</v>
      </c>
    </row>
    <row r="388" s="15" customFormat="1">
      <c r="A388" s="15"/>
      <c r="B388" s="256"/>
      <c r="C388" s="257"/>
      <c r="D388" s="226" t="s">
        <v>146</v>
      </c>
      <c r="E388" s="258" t="s">
        <v>19</v>
      </c>
      <c r="F388" s="259" t="s">
        <v>239</v>
      </c>
      <c r="G388" s="257"/>
      <c r="H388" s="258" t="s">
        <v>19</v>
      </c>
      <c r="I388" s="260"/>
      <c r="J388" s="257"/>
      <c r="K388" s="257"/>
      <c r="L388" s="261"/>
      <c r="M388" s="262"/>
      <c r="N388" s="263"/>
      <c r="O388" s="263"/>
      <c r="P388" s="263"/>
      <c r="Q388" s="263"/>
      <c r="R388" s="263"/>
      <c r="S388" s="263"/>
      <c r="T388" s="264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5" t="s">
        <v>146</v>
      </c>
      <c r="AU388" s="265" t="s">
        <v>81</v>
      </c>
      <c r="AV388" s="15" t="s">
        <v>79</v>
      </c>
      <c r="AW388" s="15" t="s">
        <v>33</v>
      </c>
      <c r="AX388" s="15" t="s">
        <v>72</v>
      </c>
      <c r="AY388" s="265" t="s">
        <v>131</v>
      </c>
    </row>
    <row r="389" s="13" customFormat="1">
      <c r="A389" s="13"/>
      <c r="B389" s="234"/>
      <c r="C389" s="235"/>
      <c r="D389" s="226" t="s">
        <v>146</v>
      </c>
      <c r="E389" s="236" t="s">
        <v>19</v>
      </c>
      <c r="F389" s="237" t="s">
        <v>1048</v>
      </c>
      <c r="G389" s="235"/>
      <c r="H389" s="238">
        <v>25142.700000000001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146</v>
      </c>
      <c r="AU389" s="244" t="s">
        <v>81</v>
      </c>
      <c r="AV389" s="13" t="s">
        <v>81</v>
      </c>
      <c r="AW389" s="13" t="s">
        <v>33</v>
      </c>
      <c r="AX389" s="13" t="s">
        <v>79</v>
      </c>
      <c r="AY389" s="244" t="s">
        <v>131</v>
      </c>
    </row>
    <row r="390" s="12" customFormat="1" ht="22.8" customHeight="1">
      <c r="A390" s="12"/>
      <c r="B390" s="197"/>
      <c r="C390" s="198"/>
      <c r="D390" s="199" t="s">
        <v>71</v>
      </c>
      <c r="E390" s="211" t="s">
        <v>797</v>
      </c>
      <c r="F390" s="211" t="s">
        <v>798</v>
      </c>
      <c r="G390" s="198"/>
      <c r="H390" s="198"/>
      <c r="I390" s="201"/>
      <c r="J390" s="212">
        <f>BK390</f>
        <v>0</v>
      </c>
      <c r="K390" s="198"/>
      <c r="L390" s="203"/>
      <c r="M390" s="204"/>
      <c r="N390" s="205"/>
      <c r="O390" s="205"/>
      <c r="P390" s="206">
        <f>SUM(P391:P393)</f>
        <v>0</v>
      </c>
      <c r="Q390" s="205"/>
      <c r="R390" s="206">
        <f>SUM(R391:R393)</f>
        <v>0</v>
      </c>
      <c r="S390" s="205"/>
      <c r="T390" s="207">
        <f>SUM(T391:T393)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08" t="s">
        <v>79</v>
      </c>
      <c r="AT390" s="209" t="s">
        <v>71</v>
      </c>
      <c r="AU390" s="209" t="s">
        <v>79</v>
      </c>
      <c r="AY390" s="208" t="s">
        <v>131</v>
      </c>
      <c r="BK390" s="210">
        <f>SUM(BK391:BK393)</f>
        <v>0</v>
      </c>
    </row>
    <row r="391" s="2" customFormat="1" ht="16.5" customHeight="1">
      <c r="A391" s="39"/>
      <c r="B391" s="40"/>
      <c r="C391" s="213" t="s">
        <v>553</v>
      </c>
      <c r="D391" s="213" t="s">
        <v>133</v>
      </c>
      <c r="E391" s="214" t="s">
        <v>1049</v>
      </c>
      <c r="F391" s="215" t="s">
        <v>1050</v>
      </c>
      <c r="G391" s="216" t="s">
        <v>258</v>
      </c>
      <c r="H391" s="217">
        <v>945.42100000000005</v>
      </c>
      <c r="I391" s="218"/>
      <c r="J391" s="219">
        <f>ROUND(I391*H391,2)</f>
        <v>0</v>
      </c>
      <c r="K391" s="215" t="s">
        <v>137</v>
      </c>
      <c r="L391" s="45"/>
      <c r="M391" s="220" t="s">
        <v>19</v>
      </c>
      <c r="N391" s="221" t="s">
        <v>43</v>
      </c>
      <c r="O391" s="85"/>
      <c r="P391" s="222">
        <f>O391*H391</f>
        <v>0</v>
      </c>
      <c r="Q391" s="222">
        <v>0</v>
      </c>
      <c r="R391" s="222">
        <f>Q391*H391</f>
        <v>0</v>
      </c>
      <c r="S391" s="222">
        <v>0</v>
      </c>
      <c r="T391" s="223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4" t="s">
        <v>138</v>
      </c>
      <c r="AT391" s="224" t="s">
        <v>133</v>
      </c>
      <c r="AU391" s="224" t="s">
        <v>81</v>
      </c>
      <c r="AY391" s="18" t="s">
        <v>131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8" t="s">
        <v>79</v>
      </c>
      <c r="BK391" s="225">
        <f>ROUND(I391*H391,2)</f>
        <v>0</v>
      </c>
      <c r="BL391" s="18" t="s">
        <v>138</v>
      </c>
      <c r="BM391" s="224" t="s">
        <v>1051</v>
      </c>
    </row>
    <row r="392" s="2" customFormat="1">
      <c r="A392" s="39"/>
      <c r="B392" s="40"/>
      <c r="C392" s="41"/>
      <c r="D392" s="226" t="s">
        <v>140</v>
      </c>
      <c r="E392" s="41"/>
      <c r="F392" s="227" t="s">
        <v>1052</v>
      </c>
      <c r="G392" s="41"/>
      <c r="H392" s="41"/>
      <c r="I392" s="228"/>
      <c r="J392" s="41"/>
      <c r="K392" s="41"/>
      <c r="L392" s="45"/>
      <c r="M392" s="229"/>
      <c r="N392" s="230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140</v>
      </c>
      <c r="AU392" s="18" t="s">
        <v>81</v>
      </c>
    </row>
    <row r="393" s="2" customFormat="1">
      <c r="A393" s="39"/>
      <c r="B393" s="40"/>
      <c r="C393" s="41"/>
      <c r="D393" s="231" t="s">
        <v>142</v>
      </c>
      <c r="E393" s="41"/>
      <c r="F393" s="232" t="s">
        <v>1053</v>
      </c>
      <c r="G393" s="41"/>
      <c r="H393" s="41"/>
      <c r="I393" s="228"/>
      <c r="J393" s="41"/>
      <c r="K393" s="41"/>
      <c r="L393" s="45"/>
      <c r="M393" s="276"/>
      <c r="N393" s="277"/>
      <c r="O393" s="278"/>
      <c r="P393" s="278"/>
      <c r="Q393" s="278"/>
      <c r="R393" s="278"/>
      <c r="S393" s="278"/>
      <c r="T393" s="279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142</v>
      </c>
      <c r="AU393" s="18" t="s">
        <v>81</v>
      </c>
    </row>
    <row r="394" s="2" customFormat="1" ht="6.96" customHeight="1">
      <c r="A394" s="39"/>
      <c r="B394" s="60"/>
      <c r="C394" s="61"/>
      <c r="D394" s="61"/>
      <c r="E394" s="61"/>
      <c r="F394" s="61"/>
      <c r="G394" s="61"/>
      <c r="H394" s="61"/>
      <c r="I394" s="61"/>
      <c r="J394" s="61"/>
      <c r="K394" s="61"/>
      <c r="L394" s="45"/>
      <c r="M394" s="39"/>
      <c r="O394" s="39"/>
      <c r="P394" s="39"/>
      <c r="Q394" s="39"/>
      <c r="R394" s="39"/>
      <c r="S394" s="39"/>
      <c r="T394" s="39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</row>
  </sheetData>
  <sheetProtection sheet="1" autoFilter="0" formatColumns="0" formatRows="0" objects="1" scenarios="1" spinCount="100000" saltValue="ks7rbmJgSdJdO9tmF4qVe++7R603+FQ3ndd3bNEqHzFkpt49+BVYB1HE97MEVWRZcb0HWxBMkJduoDrh901p7A==" hashValue="vL+nyNE81CP8un8OPGQfp0VrM7k8DC/S4DwO9W173I3Hs2j8ULF4Zoz1FkFebxqASGf1QJhTCyIrsCro9aQKdQ==" algorithmName="SHA-512" password="CC35"/>
  <autoFilter ref="C92:K3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8" r:id="rId1" display="https://podminky.urs.cz/item/CS_URS_2022_01/113106121"/>
    <hyperlink ref="F105" r:id="rId2" display="https://podminky.urs.cz/item/CS_URS_2022_01/113106123"/>
    <hyperlink ref="F114" r:id="rId3" display="https://podminky.urs.cz/item/CS_URS_2022_01/113107142"/>
    <hyperlink ref="F119" r:id="rId4" display="https://podminky.urs.cz/item/CS_URS_2022_01/113107163"/>
    <hyperlink ref="F124" r:id="rId5" display="https://podminky.urs.cz/item/CS_URS_2022_01/113107221"/>
    <hyperlink ref="F131" r:id="rId6" display="https://podminky.urs.cz/item/CS_URS_2022_01/113107222"/>
    <hyperlink ref="F139" r:id="rId7" display="https://podminky.urs.cz/item/CS_URS_2022_01/113107230"/>
    <hyperlink ref="F146" r:id="rId8" display="https://podminky.urs.cz/item/CS_URS_2022_01/113107241"/>
    <hyperlink ref="F151" r:id="rId9" display="https://podminky.urs.cz/item/CS_URS_2022_01/113201112"/>
    <hyperlink ref="F156" r:id="rId10" display="https://podminky.urs.cz/item/CS_URS_2022_01/113202111"/>
    <hyperlink ref="F163" r:id="rId11" display="https://podminky.urs.cz/item/CS_URS_2022_01/122251104"/>
    <hyperlink ref="F172" r:id="rId12" display="https://podminky.urs.cz/item/CS_URS_2022_01/162751117"/>
    <hyperlink ref="F178" r:id="rId13" display="https://podminky.urs.cz/item/CS_URS_2022_01/162751119"/>
    <hyperlink ref="F184" r:id="rId14" display="https://podminky.urs.cz/item/CS_URS_2022_01/171201201"/>
    <hyperlink ref="F189" r:id="rId15" display="https://podminky.urs.cz/item/CS_URS_2022_01/171201231"/>
    <hyperlink ref="F193" r:id="rId16" display="https://podminky.urs.cz/item/CS_URS_2022_01/174111101"/>
    <hyperlink ref="F201" r:id="rId17" display="https://podminky.urs.cz/item/CS_URS_2022_01/174211101"/>
    <hyperlink ref="F209" r:id="rId18" display="https://podminky.urs.cz/item/CS_URS_2022_01/181351003"/>
    <hyperlink ref="F217" r:id="rId19" display="https://podminky.urs.cz/item/CS_URS_2022_01/181411131"/>
    <hyperlink ref="F225" r:id="rId20" display="https://podminky.urs.cz/item/CS_URS_2022_01/181951112"/>
    <hyperlink ref="F231" r:id="rId21" display="https://podminky.urs.cz/item/CS_URS_2022_01/451315111"/>
    <hyperlink ref="F237" r:id="rId22" display="https://podminky.urs.cz/item/CS_URS_2022_01/564871111"/>
    <hyperlink ref="F241" r:id="rId23" display="https://podminky.urs.cz/item/CS_URS_2022_01/573231108"/>
    <hyperlink ref="F249" r:id="rId24" display="https://podminky.urs.cz/item/CS_URS_2022_01/596211213"/>
    <hyperlink ref="F266" r:id="rId25" display="https://podminky.urs.cz/item/CS_URS_2022_01/596811120"/>
    <hyperlink ref="F271" r:id="rId26" display="https://podminky.urs.cz/item/CS_URS_2022_01/599141111"/>
    <hyperlink ref="F277" r:id="rId27" display="https://podminky.urs.cz/item/CS_URS_2022_01/899331111"/>
    <hyperlink ref="F282" r:id="rId28" display="https://podminky.urs.cz/item/CS_URS_2022_01/899431111"/>
    <hyperlink ref="F288" r:id="rId29" display="https://podminky.urs.cz/item/CS_URS_2022_01/916131213"/>
    <hyperlink ref="F304" r:id="rId30" display="https://podminky.urs.cz/item/CS_URS_2022_01/916231213"/>
    <hyperlink ref="F312" r:id="rId31" display="https://podminky.urs.cz/item/CS_URS_2022_01/916431111"/>
    <hyperlink ref="F325" r:id="rId32" display="https://podminky.urs.cz/item/CS_URS_2022_01/919735112"/>
    <hyperlink ref="F330" r:id="rId33" display="https://podminky.urs.cz/item/CS_URS_2022_01/979054441"/>
    <hyperlink ref="F335" r:id="rId34" display="https://podminky.urs.cz/item/CS_URS_2022_01/979054451"/>
    <hyperlink ref="F342" r:id="rId35" display="https://podminky.urs.cz/item/CS_URS_2022_01/981511116"/>
    <hyperlink ref="F348" r:id="rId36" display="https://podminky.urs.cz/item/CS_URS_2022_01/997013861"/>
    <hyperlink ref="F353" r:id="rId37" display="https://podminky.urs.cz/item/CS_URS_2022_01/997013873"/>
    <hyperlink ref="F358" r:id="rId38" display="https://podminky.urs.cz/item/CS_URS_2022_01/997013875"/>
    <hyperlink ref="F363" r:id="rId39" display="https://podminky.urs.cz/item/CS_URS_2022_01/997211511"/>
    <hyperlink ref="F386" r:id="rId40" display="https://podminky.urs.cz/item/CS_URS_2022_01/997211519"/>
    <hyperlink ref="F393" r:id="rId41" display="https://podminky.urs.cz/item/CS_URS_2022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Břeclav - ul.nábř. Komenského, komunikace a chodníky</v>
      </c>
      <c r="F7" s="143"/>
      <c r="G7" s="143"/>
      <c r="H7" s="143"/>
      <c r="L7" s="21"/>
    </row>
    <row r="8" s="1" customFormat="1" ht="12" customHeight="1">
      <c r="B8" s="21"/>
      <c r="D8" s="143" t="s">
        <v>99</v>
      </c>
      <c r="L8" s="21"/>
    </row>
    <row r="9" s="2" customFormat="1" ht="16.5" customHeight="1">
      <c r="A9" s="39"/>
      <c r="B9" s="45"/>
      <c r="C9" s="39"/>
      <c r="D9" s="39"/>
      <c r="E9" s="144" t="s">
        <v>1054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101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1054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ROUND((SUM(BE89:BE175)),  2)</f>
        <v>0</v>
      </c>
      <c r="G35" s="39"/>
      <c r="H35" s="39"/>
      <c r="I35" s="158">
        <v>0.20999999999999999</v>
      </c>
      <c r="J35" s="157">
        <f>ROUND(((SUM(BE89:BE175))*I35),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ROUND((SUM(BF89:BF175)),  2)</f>
        <v>0</v>
      </c>
      <c r="G36" s="39"/>
      <c r="H36" s="39"/>
      <c r="I36" s="158">
        <v>0.14999999999999999</v>
      </c>
      <c r="J36" s="157">
        <f>ROUND(((SUM(BF89:BF175))*I36),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ROUND((SUM(BG89:BG175)),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ROUND((SUM(BH89:BH175)),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ROUND((SUM(BI89:BI175)),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Břeclav - ul.nábř. Komenského, komunikace a chodníky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1054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101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801 - Úprava zeleně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Břeclav</v>
      </c>
      <c r="G56" s="41"/>
      <c r="H56" s="41"/>
      <c r="I56" s="33" t="s">
        <v>23</v>
      </c>
      <c r="J56" s="73" t="str">
        <f>IF(J14="","",J14)</f>
        <v>23. 11. 2022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Břeclav</v>
      </c>
      <c r="G58" s="41"/>
      <c r="H58" s="41"/>
      <c r="I58" s="33" t="s">
        <v>31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104</v>
      </c>
      <c r="D61" s="172"/>
      <c r="E61" s="172"/>
      <c r="F61" s="172"/>
      <c r="G61" s="172"/>
      <c r="H61" s="172"/>
      <c r="I61" s="172"/>
      <c r="J61" s="173" t="s">
        <v>105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106</v>
      </c>
    </row>
    <row r="64" s="9" customFormat="1" ht="24.96" customHeight="1">
      <c r="A64" s="9"/>
      <c r="B64" s="175"/>
      <c r="C64" s="176"/>
      <c r="D64" s="177" t="s">
        <v>107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108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113</v>
      </c>
      <c r="E66" s="183"/>
      <c r="F66" s="183"/>
      <c r="G66" s="183"/>
      <c r="H66" s="183"/>
      <c r="I66" s="183"/>
      <c r="J66" s="184">
        <f>J161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114</v>
      </c>
      <c r="E67" s="183"/>
      <c r="F67" s="183"/>
      <c r="G67" s="183"/>
      <c r="H67" s="183"/>
      <c r="I67" s="183"/>
      <c r="J67" s="184">
        <f>J167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Břeclav - ul.nábř. Komenského, komunikace a chodníky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99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1054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101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SO 801 - Úprava zeleně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Břeclav</v>
      </c>
      <c r="G83" s="41"/>
      <c r="H83" s="41"/>
      <c r="I83" s="33" t="s">
        <v>23</v>
      </c>
      <c r="J83" s="73" t="str">
        <f>IF(J14="","",J14)</f>
        <v>23. 11. 2022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město Břeclav</v>
      </c>
      <c r="G85" s="41"/>
      <c r="H85" s="41"/>
      <c r="I85" s="33" t="s">
        <v>31</v>
      </c>
      <c r="J85" s="37" t="str">
        <f>E23</f>
        <v>ViaDesigne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117</v>
      </c>
      <c r="D88" s="189" t="s">
        <v>57</v>
      </c>
      <c r="E88" s="189" t="s">
        <v>53</v>
      </c>
      <c r="F88" s="189" t="s">
        <v>54</v>
      </c>
      <c r="G88" s="189" t="s">
        <v>118</v>
      </c>
      <c r="H88" s="189" t="s">
        <v>119</v>
      </c>
      <c r="I88" s="189" t="s">
        <v>120</v>
      </c>
      <c r="J88" s="189" t="s">
        <v>105</v>
      </c>
      <c r="K88" s="190" t="s">
        <v>121</v>
      </c>
      <c r="L88" s="191"/>
      <c r="M88" s="93" t="s">
        <v>19</v>
      </c>
      <c r="N88" s="94" t="s">
        <v>42</v>
      </c>
      <c r="O88" s="94" t="s">
        <v>122</v>
      </c>
      <c r="P88" s="94" t="s">
        <v>123</v>
      </c>
      <c r="Q88" s="94" t="s">
        <v>124</v>
      </c>
      <c r="R88" s="94" t="s">
        <v>125</v>
      </c>
      <c r="S88" s="94" t="s">
        <v>126</v>
      </c>
      <c r="T88" s="95" t="s">
        <v>127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128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20.802299999999999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106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71</v>
      </c>
      <c r="E90" s="200" t="s">
        <v>129</v>
      </c>
      <c r="F90" s="200" t="s">
        <v>130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P91+P161+P167</f>
        <v>0</v>
      </c>
      <c r="Q90" s="205"/>
      <c r="R90" s="206">
        <f>R91+R161+R167</f>
        <v>20.802299999999999</v>
      </c>
      <c r="S90" s="205"/>
      <c r="T90" s="207">
        <f>T91+T161+T167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79</v>
      </c>
      <c r="AT90" s="209" t="s">
        <v>71</v>
      </c>
      <c r="AU90" s="209" t="s">
        <v>72</v>
      </c>
      <c r="AY90" s="208" t="s">
        <v>131</v>
      </c>
      <c r="BK90" s="210">
        <f>BK91+BK161+BK167</f>
        <v>0</v>
      </c>
    </row>
    <row r="91" s="12" customFormat="1" ht="22.8" customHeight="1">
      <c r="A91" s="12"/>
      <c r="B91" s="197"/>
      <c r="C91" s="198"/>
      <c r="D91" s="199" t="s">
        <v>71</v>
      </c>
      <c r="E91" s="211" t="s">
        <v>79</v>
      </c>
      <c r="F91" s="211" t="s">
        <v>132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SUM(P92:P160)</f>
        <v>0</v>
      </c>
      <c r="Q91" s="205"/>
      <c r="R91" s="206">
        <f>SUM(R92:R160)</f>
        <v>20.8005</v>
      </c>
      <c r="S91" s="205"/>
      <c r="T91" s="207">
        <f>SUM(T92:T160)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79</v>
      </c>
      <c r="AT91" s="209" t="s">
        <v>71</v>
      </c>
      <c r="AU91" s="209" t="s">
        <v>79</v>
      </c>
      <c r="AY91" s="208" t="s">
        <v>131</v>
      </c>
      <c r="BK91" s="210">
        <f>SUM(BK92:BK160)</f>
        <v>0</v>
      </c>
    </row>
    <row r="92" s="2" customFormat="1" ht="21.75" customHeight="1">
      <c r="A92" s="39"/>
      <c r="B92" s="40"/>
      <c r="C92" s="213" t="s">
        <v>79</v>
      </c>
      <c r="D92" s="213" t="s">
        <v>133</v>
      </c>
      <c r="E92" s="214" t="s">
        <v>1055</v>
      </c>
      <c r="F92" s="215" t="s">
        <v>1056</v>
      </c>
      <c r="G92" s="216" t="s">
        <v>205</v>
      </c>
      <c r="H92" s="217">
        <v>18</v>
      </c>
      <c r="I92" s="218"/>
      <c r="J92" s="219">
        <f>ROUND(I92*H92,2)</f>
        <v>0</v>
      </c>
      <c r="K92" s="215" t="s">
        <v>137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138</v>
      </c>
      <c r="AT92" s="224" t="s">
        <v>133</v>
      </c>
      <c r="AU92" s="224" t="s">
        <v>81</v>
      </c>
      <c r="AY92" s="18" t="s">
        <v>131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79</v>
      </c>
      <c r="BK92" s="225">
        <f>ROUND(I92*H92,2)</f>
        <v>0</v>
      </c>
      <c r="BL92" s="18" t="s">
        <v>138</v>
      </c>
      <c r="BM92" s="224" t="s">
        <v>1057</v>
      </c>
    </row>
    <row r="93" s="2" customFormat="1">
      <c r="A93" s="39"/>
      <c r="B93" s="40"/>
      <c r="C93" s="41"/>
      <c r="D93" s="226" t="s">
        <v>140</v>
      </c>
      <c r="E93" s="41"/>
      <c r="F93" s="227" t="s">
        <v>1058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140</v>
      </c>
      <c r="AU93" s="18" t="s">
        <v>81</v>
      </c>
    </row>
    <row r="94" s="2" customFormat="1">
      <c r="A94" s="39"/>
      <c r="B94" s="40"/>
      <c r="C94" s="41"/>
      <c r="D94" s="231" t="s">
        <v>142</v>
      </c>
      <c r="E94" s="41"/>
      <c r="F94" s="232" t="s">
        <v>1059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142</v>
      </c>
      <c r="AU94" s="18" t="s">
        <v>81</v>
      </c>
    </row>
    <row r="95" s="2" customFormat="1">
      <c r="A95" s="39"/>
      <c r="B95" s="40"/>
      <c r="C95" s="41"/>
      <c r="D95" s="226" t="s">
        <v>144</v>
      </c>
      <c r="E95" s="41"/>
      <c r="F95" s="233" t="s">
        <v>219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144</v>
      </c>
      <c r="AU95" s="18" t="s">
        <v>81</v>
      </c>
    </row>
    <row r="96" s="15" customFormat="1">
      <c r="A96" s="15"/>
      <c r="B96" s="256"/>
      <c r="C96" s="257"/>
      <c r="D96" s="226" t="s">
        <v>146</v>
      </c>
      <c r="E96" s="258" t="s">
        <v>19</v>
      </c>
      <c r="F96" s="259" t="s">
        <v>1060</v>
      </c>
      <c r="G96" s="257"/>
      <c r="H96" s="258" t="s">
        <v>19</v>
      </c>
      <c r="I96" s="260"/>
      <c r="J96" s="257"/>
      <c r="K96" s="257"/>
      <c r="L96" s="261"/>
      <c r="M96" s="262"/>
      <c r="N96" s="263"/>
      <c r="O96" s="263"/>
      <c r="P96" s="263"/>
      <c r="Q96" s="263"/>
      <c r="R96" s="263"/>
      <c r="S96" s="263"/>
      <c r="T96" s="264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5" t="s">
        <v>146</v>
      </c>
      <c r="AU96" s="265" t="s">
        <v>81</v>
      </c>
      <c r="AV96" s="15" t="s">
        <v>79</v>
      </c>
      <c r="AW96" s="15" t="s">
        <v>33</v>
      </c>
      <c r="AX96" s="15" t="s">
        <v>72</v>
      </c>
      <c r="AY96" s="265" t="s">
        <v>131</v>
      </c>
    </row>
    <row r="97" s="15" customFormat="1">
      <c r="A97" s="15"/>
      <c r="B97" s="256"/>
      <c r="C97" s="257"/>
      <c r="D97" s="226" t="s">
        <v>146</v>
      </c>
      <c r="E97" s="258" t="s">
        <v>19</v>
      </c>
      <c r="F97" s="259" t="s">
        <v>1061</v>
      </c>
      <c r="G97" s="257"/>
      <c r="H97" s="258" t="s">
        <v>19</v>
      </c>
      <c r="I97" s="260"/>
      <c r="J97" s="257"/>
      <c r="K97" s="257"/>
      <c r="L97" s="261"/>
      <c r="M97" s="262"/>
      <c r="N97" s="263"/>
      <c r="O97" s="263"/>
      <c r="P97" s="263"/>
      <c r="Q97" s="263"/>
      <c r="R97" s="263"/>
      <c r="S97" s="263"/>
      <c r="T97" s="264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5" t="s">
        <v>146</v>
      </c>
      <c r="AU97" s="265" t="s">
        <v>81</v>
      </c>
      <c r="AV97" s="15" t="s">
        <v>79</v>
      </c>
      <c r="AW97" s="15" t="s">
        <v>33</v>
      </c>
      <c r="AX97" s="15" t="s">
        <v>72</v>
      </c>
      <c r="AY97" s="265" t="s">
        <v>131</v>
      </c>
    </row>
    <row r="98" s="13" customFormat="1">
      <c r="A98" s="13"/>
      <c r="B98" s="234"/>
      <c r="C98" s="235"/>
      <c r="D98" s="226" t="s">
        <v>146</v>
      </c>
      <c r="E98" s="236" t="s">
        <v>19</v>
      </c>
      <c r="F98" s="237" t="s">
        <v>284</v>
      </c>
      <c r="G98" s="235"/>
      <c r="H98" s="238">
        <v>18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146</v>
      </c>
      <c r="AU98" s="244" t="s">
        <v>81</v>
      </c>
      <c r="AV98" s="13" t="s">
        <v>81</v>
      </c>
      <c r="AW98" s="13" t="s">
        <v>33</v>
      </c>
      <c r="AX98" s="13" t="s">
        <v>79</v>
      </c>
      <c r="AY98" s="244" t="s">
        <v>131</v>
      </c>
    </row>
    <row r="99" s="2" customFormat="1" ht="16.5" customHeight="1">
      <c r="A99" s="39"/>
      <c r="B99" s="40"/>
      <c r="C99" s="213" t="s">
        <v>81</v>
      </c>
      <c r="D99" s="213" t="s">
        <v>133</v>
      </c>
      <c r="E99" s="214" t="s">
        <v>1062</v>
      </c>
      <c r="F99" s="215" t="s">
        <v>1063</v>
      </c>
      <c r="G99" s="216" t="s">
        <v>205</v>
      </c>
      <c r="H99" s="217">
        <v>18</v>
      </c>
      <c r="I99" s="218"/>
      <c r="J99" s="219">
        <f>ROUND(I99*H99,2)</f>
        <v>0</v>
      </c>
      <c r="K99" s="215" t="s">
        <v>137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138</v>
      </c>
      <c r="AT99" s="224" t="s">
        <v>133</v>
      </c>
      <c r="AU99" s="224" t="s">
        <v>81</v>
      </c>
      <c r="AY99" s="18" t="s">
        <v>131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138</v>
      </c>
      <c r="BM99" s="224" t="s">
        <v>1064</v>
      </c>
    </row>
    <row r="100" s="2" customFormat="1">
      <c r="A100" s="39"/>
      <c r="B100" s="40"/>
      <c r="C100" s="41"/>
      <c r="D100" s="226" t="s">
        <v>140</v>
      </c>
      <c r="E100" s="41"/>
      <c r="F100" s="227" t="s">
        <v>1065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81</v>
      </c>
    </row>
    <row r="101" s="2" customFormat="1">
      <c r="A101" s="39"/>
      <c r="B101" s="40"/>
      <c r="C101" s="41"/>
      <c r="D101" s="231" t="s">
        <v>142</v>
      </c>
      <c r="E101" s="41"/>
      <c r="F101" s="232" t="s">
        <v>1066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142</v>
      </c>
      <c r="AU101" s="18" t="s">
        <v>81</v>
      </c>
    </row>
    <row r="102" s="2" customFormat="1">
      <c r="A102" s="39"/>
      <c r="B102" s="40"/>
      <c r="C102" s="41"/>
      <c r="D102" s="226" t="s">
        <v>144</v>
      </c>
      <c r="E102" s="41"/>
      <c r="F102" s="233" t="s">
        <v>238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81</v>
      </c>
    </row>
    <row r="103" s="2" customFormat="1" ht="16.5" customHeight="1">
      <c r="A103" s="39"/>
      <c r="B103" s="40"/>
      <c r="C103" s="213" t="s">
        <v>157</v>
      </c>
      <c r="D103" s="213" t="s">
        <v>133</v>
      </c>
      <c r="E103" s="214" t="s">
        <v>1067</v>
      </c>
      <c r="F103" s="215" t="s">
        <v>1068</v>
      </c>
      <c r="G103" s="216" t="s">
        <v>205</v>
      </c>
      <c r="H103" s="217">
        <v>18</v>
      </c>
      <c r="I103" s="218"/>
      <c r="J103" s="219">
        <f>ROUND(I103*H103,2)</f>
        <v>0</v>
      </c>
      <c r="K103" s="215" t="s">
        <v>137</v>
      </c>
      <c r="L103" s="45"/>
      <c r="M103" s="220" t="s">
        <v>19</v>
      </c>
      <c r="N103" s="221" t="s">
        <v>43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138</v>
      </c>
      <c r="AT103" s="224" t="s">
        <v>133</v>
      </c>
      <c r="AU103" s="224" t="s">
        <v>81</v>
      </c>
      <c r="AY103" s="18" t="s">
        <v>131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79</v>
      </c>
      <c r="BK103" s="225">
        <f>ROUND(I103*H103,2)</f>
        <v>0</v>
      </c>
      <c r="BL103" s="18" t="s">
        <v>138</v>
      </c>
      <c r="BM103" s="224" t="s">
        <v>1069</v>
      </c>
    </row>
    <row r="104" s="2" customFormat="1">
      <c r="A104" s="39"/>
      <c r="B104" s="40"/>
      <c r="C104" s="41"/>
      <c r="D104" s="226" t="s">
        <v>140</v>
      </c>
      <c r="E104" s="41"/>
      <c r="F104" s="227" t="s">
        <v>1070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140</v>
      </c>
      <c r="AU104" s="18" t="s">
        <v>81</v>
      </c>
    </row>
    <row r="105" s="2" customFormat="1">
      <c r="A105" s="39"/>
      <c r="B105" s="40"/>
      <c r="C105" s="41"/>
      <c r="D105" s="231" t="s">
        <v>142</v>
      </c>
      <c r="E105" s="41"/>
      <c r="F105" s="232" t="s">
        <v>1071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142</v>
      </c>
      <c r="AU105" s="18" t="s">
        <v>81</v>
      </c>
    </row>
    <row r="106" s="2" customFormat="1">
      <c r="A106" s="39"/>
      <c r="B106" s="40"/>
      <c r="C106" s="41"/>
      <c r="D106" s="226" t="s">
        <v>144</v>
      </c>
      <c r="E106" s="41"/>
      <c r="F106" s="233" t="s">
        <v>1072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144</v>
      </c>
      <c r="AU106" s="18" t="s">
        <v>81</v>
      </c>
    </row>
    <row r="107" s="2" customFormat="1" ht="16.5" customHeight="1">
      <c r="A107" s="39"/>
      <c r="B107" s="40"/>
      <c r="C107" s="266" t="s">
        <v>138</v>
      </c>
      <c r="D107" s="266" t="s">
        <v>276</v>
      </c>
      <c r="E107" s="267" t="s">
        <v>1073</v>
      </c>
      <c r="F107" s="268" t="s">
        <v>1074</v>
      </c>
      <c r="G107" s="269" t="s">
        <v>258</v>
      </c>
      <c r="H107" s="270">
        <v>23.399999999999999</v>
      </c>
      <c r="I107" s="271"/>
      <c r="J107" s="272">
        <f>ROUND(I107*H107,2)</f>
        <v>0</v>
      </c>
      <c r="K107" s="268" t="s">
        <v>19</v>
      </c>
      <c r="L107" s="273"/>
      <c r="M107" s="274" t="s">
        <v>19</v>
      </c>
      <c r="N107" s="275" t="s">
        <v>43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192</v>
      </c>
      <c r="AT107" s="224" t="s">
        <v>276</v>
      </c>
      <c r="AU107" s="224" t="s">
        <v>81</v>
      </c>
      <c r="AY107" s="18" t="s">
        <v>131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79</v>
      </c>
      <c r="BK107" s="225">
        <f>ROUND(I107*H107,2)</f>
        <v>0</v>
      </c>
      <c r="BL107" s="18" t="s">
        <v>138</v>
      </c>
      <c r="BM107" s="224" t="s">
        <v>1075</v>
      </c>
    </row>
    <row r="108" s="2" customFormat="1">
      <c r="A108" s="39"/>
      <c r="B108" s="40"/>
      <c r="C108" s="41"/>
      <c r="D108" s="226" t="s">
        <v>140</v>
      </c>
      <c r="E108" s="41"/>
      <c r="F108" s="227" t="s">
        <v>1074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140</v>
      </c>
      <c r="AU108" s="18" t="s">
        <v>81</v>
      </c>
    </row>
    <row r="109" s="2" customFormat="1" ht="16.5" customHeight="1">
      <c r="A109" s="39"/>
      <c r="B109" s="40"/>
      <c r="C109" s="213" t="s">
        <v>171</v>
      </c>
      <c r="D109" s="213" t="s">
        <v>133</v>
      </c>
      <c r="E109" s="214" t="s">
        <v>256</v>
      </c>
      <c r="F109" s="215" t="s">
        <v>257</v>
      </c>
      <c r="G109" s="216" t="s">
        <v>258</v>
      </c>
      <c r="H109" s="217">
        <v>28.800000000000001</v>
      </c>
      <c r="I109" s="218"/>
      <c r="J109" s="219">
        <f>ROUND(I109*H109,2)</f>
        <v>0</v>
      </c>
      <c r="K109" s="215" t="s">
        <v>137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138</v>
      </c>
      <c r="AT109" s="224" t="s">
        <v>133</v>
      </c>
      <c r="AU109" s="224" t="s">
        <v>81</v>
      </c>
      <c r="AY109" s="18" t="s">
        <v>131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138</v>
      </c>
      <c r="BM109" s="224" t="s">
        <v>1076</v>
      </c>
    </row>
    <row r="110" s="2" customFormat="1">
      <c r="A110" s="39"/>
      <c r="B110" s="40"/>
      <c r="C110" s="41"/>
      <c r="D110" s="226" t="s">
        <v>140</v>
      </c>
      <c r="E110" s="41"/>
      <c r="F110" s="227" t="s">
        <v>260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81</v>
      </c>
    </row>
    <row r="111" s="2" customFormat="1">
      <c r="A111" s="39"/>
      <c r="B111" s="40"/>
      <c r="C111" s="41"/>
      <c r="D111" s="231" t="s">
        <v>142</v>
      </c>
      <c r="E111" s="41"/>
      <c r="F111" s="232" t="s">
        <v>261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142</v>
      </c>
      <c r="AU111" s="18" t="s">
        <v>81</v>
      </c>
    </row>
    <row r="112" s="2" customFormat="1" ht="16.5" customHeight="1">
      <c r="A112" s="39"/>
      <c r="B112" s="40"/>
      <c r="C112" s="213" t="s">
        <v>178</v>
      </c>
      <c r="D112" s="213" t="s">
        <v>133</v>
      </c>
      <c r="E112" s="214" t="s">
        <v>1077</v>
      </c>
      <c r="F112" s="215" t="s">
        <v>1078</v>
      </c>
      <c r="G112" s="216" t="s">
        <v>480</v>
      </c>
      <c r="H112" s="217">
        <v>10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138</v>
      </c>
      <c r="AT112" s="224" t="s">
        <v>133</v>
      </c>
      <c r="AU112" s="224" t="s">
        <v>81</v>
      </c>
      <c r="AY112" s="18" t="s">
        <v>131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79</v>
      </c>
      <c r="BK112" s="225">
        <f>ROUND(I112*H112,2)</f>
        <v>0</v>
      </c>
      <c r="BL112" s="18" t="s">
        <v>138</v>
      </c>
      <c r="BM112" s="224" t="s">
        <v>1079</v>
      </c>
    </row>
    <row r="113" s="2" customFormat="1">
      <c r="A113" s="39"/>
      <c r="B113" s="40"/>
      <c r="C113" s="41"/>
      <c r="D113" s="226" t="s">
        <v>140</v>
      </c>
      <c r="E113" s="41"/>
      <c r="F113" s="227" t="s">
        <v>1080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140</v>
      </c>
      <c r="AU113" s="18" t="s">
        <v>81</v>
      </c>
    </row>
    <row r="114" s="2" customFormat="1">
      <c r="A114" s="39"/>
      <c r="B114" s="40"/>
      <c r="C114" s="41"/>
      <c r="D114" s="226" t="s">
        <v>144</v>
      </c>
      <c r="E114" s="41"/>
      <c r="F114" s="233" t="s">
        <v>1081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144</v>
      </c>
      <c r="AU114" s="18" t="s">
        <v>81</v>
      </c>
    </row>
    <row r="115" s="2" customFormat="1" ht="24.15" customHeight="1">
      <c r="A115" s="39"/>
      <c r="B115" s="40"/>
      <c r="C115" s="266" t="s">
        <v>185</v>
      </c>
      <c r="D115" s="266" t="s">
        <v>276</v>
      </c>
      <c r="E115" s="267" t="s">
        <v>1082</v>
      </c>
      <c r="F115" s="268" t="s">
        <v>1083</v>
      </c>
      <c r="G115" s="269" t="s">
        <v>480</v>
      </c>
      <c r="H115" s="270">
        <v>70</v>
      </c>
      <c r="I115" s="271"/>
      <c r="J115" s="272">
        <f>ROUND(I115*H115,2)</f>
        <v>0</v>
      </c>
      <c r="K115" s="268" t="s">
        <v>19</v>
      </c>
      <c r="L115" s="273"/>
      <c r="M115" s="274" t="s">
        <v>19</v>
      </c>
      <c r="N115" s="275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192</v>
      </c>
      <c r="AT115" s="224" t="s">
        <v>276</v>
      </c>
      <c r="AU115" s="224" t="s">
        <v>81</v>
      </c>
      <c r="AY115" s="18" t="s">
        <v>131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138</v>
      </c>
      <c r="BM115" s="224" t="s">
        <v>1084</v>
      </c>
    </row>
    <row r="116" s="2" customFormat="1">
      <c r="A116" s="39"/>
      <c r="B116" s="40"/>
      <c r="C116" s="41"/>
      <c r="D116" s="226" t="s">
        <v>140</v>
      </c>
      <c r="E116" s="41"/>
      <c r="F116" s="227" t="s">
        <v>1083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140</v>
      </c>
      <c r="AU116" s="18" t="s">
        <v>81</v>
      </c>
    </row>
    <row r="117" s="2" customFormat="1" ht="24.15" customHeight="1">
      <c r="A117" s="39"/>
      <c r="B117" s="40"/>
      <c r="C117" s="213" t="s">
        <v>192</v>
      </c>
      <c r="D117" s="213" t="s">
        <v>133</v>
      </c>
      <c r="E117" s="214" t="s">
        <v>1085</v>
      </c>
      <c r="F117" s="215" t="s">
        <v>1086</v>
      </c>
      <c r="G117" s="216" t="s">
        <v>480</v>
      </c>
      <c r="H117" s="217">
        <v>10</v>
      </c>
      <c r="I117" s="218"/>
      <c r="J117" s="219">
        <f>ROUND(I117*H117,2)</f>
        <v>0</v>
      </c>
      <c r="K117" s="215" t="s">
        <v>137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138</v>
      </c>
      <c r="AT117" s="224" t="s">
        <v>133</v>
      </c>
      <c r="AU117" s="224" t="s">
        <v>81</v>
      </c>
      <c r="AY117" s="18" t="s">
        <v>131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138</v>
      </c>
      <c r="BM117" s="224" t="s">
        <v>1087</v>
      </c>
    </row>
    <row r="118" s="2" customFormat="1">
      <c r="A118" s="39"/>
      <c r="B118" s="40"/>
      <c r="C118" s="41"/>
      <c r="D118" s="226" t="s">
        <v>140</v>
      </c>
      <c r="E118" s="41"/>
      <c r="F118" s="227" t="s">
        <v>1086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140</v>
      </c>
      <c r="AU118" s="18" t="s">
        <v>81</v>
      </c>
    </row>
    <row r="119" s="2" customFormat="1">
      <c r="A119" s="39"/>
      <c r="B119" s="40"/>
      <c r="C119" s="41"/>
      <c r="D119" s="231" t="s">
        <v>142</v>
      </c>
      <c r="E119" s="41"/>
      <c r="F119" s="232" t="s">
        <v>1088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142</v>
      </c>
      <c r="AU119" s="18" t="s">
        <v>81</v>
      </c>
    </row>
    <row r="120" s="2" customFormat="1">
      <c r="A120" s="39"/>
      <c r="B120" s="40"/>
      <c r="C120" s="41"/>
      <c r="D120" s="226" t="s">
        <v>144</v>
      </c>
      <c r="E120" s="41"/>
      <c r="F120" s="233" t="s">
        <v>1089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81</v>
      </c>
    </row>
    <row r="121" s="2" customFormat="1" ht="16.5" customHeight="1">
      <c r="A121" s="39"/>
      <c r="B121" s="40"/>
      <c r="C121" s="266" t="s">
        <v>202</v>
      </c>
      <c r="D121" s="266" t="s">
        <v>276</v>
      </c>
      <c r="E121" s="267" t="s">
        <v>1090</v>
      </c>
      <c r="F121" s="268" t="s">
        <v>1091</v>
      </c>
      <c r="G121" s="269" t="s">
        <v>480</v>
      </c>
      <c r="H121" s="270">
        <v>10</v>
      </c>
      <c r="I121" s="271"/>
      <c r="J121" s="272">
        <f>ROUND(I121*H121,2)</f>
        <v>0</v>
      </c>
      <c r="K121" s="268" t="s">
        <v>19</v>
      </c>
      <c r="L121" s="273"/>
      <c r="M121" s="274" t="s">
        <v>19</v>
      </c>
      <c r="N121" s="275" t="s">
        <v>43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192</v>
      </c>
      <c r="AT121" s="224" t="s">
        <v>276</v>
      </c>
      <c r="AU121" s="224" t="s">
        <v>81</v>
      </c>
      <c r="AY121" s="18" t="s">
        <v>131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138</v>
      </c>
      <c r="BM121" s="224" t="s">
        <v>1092</v>
      </c>
    </row>
    <row r="122" s="2" customFormat="1">
      <c r="A122" s="39"/>
      <c r="B122" s="40"/>
      <c r="C122" s="41"/>
      <c r="D122" s="226" t="s">
        <v>140</v>
      </c>
      <c r="E122" s="41"/>
      <c r="F122" s="227" t="s">
        <v>1091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140</v>
      </c>
      <c r="AU122" s="18" t="s">
        <v>81</v>
      </c>
    </row>
    <row r="123" s="2" customFormat="1" ht="24.15" customHeight="1">
      <c r="A123" s="39"/>
      <c r="B123" s="40"/>
      <c r="C123" s="213" t="s">
        <v>213</v>
      </c>
      <c r="D123" s="213" t="s">
        <v>133</v>
      </c>
      <c r="E123" s="214" t="s">
        <v>1093</v>
      </c>
      <c r="F123" s="215" t="s">
        <v>1094</v>
      </c>
      <c r="G123" s="216" t="s">
        <v>480</v>
      </c>
      <c r="H123" s="217">
        <v>10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43</v>
      </c>
      <c r="O123" s="85"/>
      <c r="P123" s="222">
        <f>O123*H123</f>
        <v>0</v>
      </c>
      <c r="Q123" s="222">
        <v>5.0000000000000002E-05</v>
      </c>
      <c r="R123" s="222">
        <f>Q123*H123</f>
        <v>0.00050000000000000001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138</v>
      </c>
      <c r="AT123" s="224" t="s">
        <v>133</v>
      </c>
      <c r="AU123" s="224" t="s">
        <v>81</v>
      </c>
      <c r="AY123" s="18" t="s">
        <v>131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79</v>
      </c>
      <c r="BK123" s="225">
        <f>ROUND(I123*H123,2)</f>
        <v>0</v>
      </c>
      <c r="BL123" s="18" t="s">
        <v>138</v>
      </c>
      <c r="BM123" s="224" t="s">
        <v>1095</v>
      </c>
    </row>
    <row r="124" s="2" customFormat="1">
      <c r="A124" s="39"/>
      <c r="B124" s="40"/>
      <c r="C124" s="41"/>
      <c r="D124" s="226" t="s">
        <v>140</v>
      </c>
      <c r="E124" s="41"/>
      <c r="F124" s="227" t="s">
        <v>1094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140</v>
      </c>
      <c r="AU124" s="18" t="s">
        <v>81</v>
      </c>
    </row>
    <row r="125" s="2" customFormat="1">
      <c r="A125" s="39"/>
      <c r="B125" s="40"/>
      <c r="C125" s="41"/>
      <c r="D125" s="226" t="s">
        <v>144</v>
      </c>
      <c r="E125" s="41"/>
      <c r="F125" s="233" t="s">
        <v>1096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144</v>
      </c>
      <c r="AU125" s="18" t="s">
        <v>81</v>
      </c>
    </row>
    <row r="126" s="15" customFormat="1">
      <c r="A126" s="15"/>
      <c r="B126" s="256"/>
      <c r="C126" s="257"/>
      <c r="D126" s="226" t="s">
        <v>146</v>
      </c>
      <c r="E126" s="258" t="s">
        <v>19</v>
      </c>
      <c r="F126" s="259" t="s">
        <v>1097</v>
      </c>
      <c r="G126" s="257"/>
      <c r="H126" s="258" t="s">
        <v>19</v>
      </c>
      <c r="I126" s="260"/>
      <c r="J126" s="257"/>
      <c r="K126" s="257"/>
      <c r="L126" s="261"/>
      <c r="M126" s="262"/>
      <c r="N126" s="263"/>
      <c r="O126" s="263"/>
      <c r="P126" s="263"/>
      <c r="Q126" s="263"/>
      <c r="R126" s="263"/>
      <c r="S126" s="263"/>
      <c r="T126" s="26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5" t="s">
        <v>146</v>
      </c>
      <c r="AU126" s="265" t="s">
        <v>81</v>
      </c>
      <c r="AV126" s="15" t="s">
        <v>79</v>
      </c>
      <c r="AW126" s="15" t="s">
        <v>33</v>
      </c>
      <c r="AX126" s="15" t="s">
        <v>72</v>
      </c>
      <c r="AY126" s="265" t="s">
        <v>131</v>
      </c>
    </row>
    <row r="127" s="13" customFormat="1">
      <c r="A127" s="13"/>
      <c r="B127" s="234"/>
      <c r="C127" s="235"/>
      <c r="D127" s="226" t="s">
        <v>146</v>
      </c>
      <c r="E127" s="236" t="s">
        <v>19</v>
      </c>
      <c r="F127" s="237" t="s">
        <v>213</v>
      </c>
      <c r="G127" s="235"/>
      <c r="H127" s="238">
        <v>10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146</v>
      </c>
      <c r="AU127" s="244" t="s">
        <v>81</v>
      </c>
      <c r="AV127" s="13" t="s">
        <v>81</v>
      </c>
      <c r="AW127" s="13" t="s">
        <v>33</v>
      </c>
      <c r="AX127" s="13" t="s">
        <v>79</v>
      </c>
      <c r="AY127" s="244" t="s">
        <v>131</v>
      </c>
    </row>
    <row r="128" s="2" customFormat="1" ht="16.5" customHeight="1">
      <c r="A128" s="39"/>
      <c r="B128" s="40"/>
      <c r="C128" s="266" t="s">
        <v>223</v>
      </c>
      <c r="D128" s="266" t="s">
        <v>276</v>
      </c>
      <c r="E128" s="267" t="s">
        <v>1098</v>
      </c>
      <c r="F128" s="268" t="s">
        <v>1099</v>
      </c>
      <c r="G128" s="269" t="s">
        <v>480</v>
      </c>
      <c r="H128" s="270">
        <v>30</v>
      </c>
      <c r="I128" s="271"/>
      <c r="J128" s="272">
        <f>ROUND(I128*H128,2)</f>
        <v>0</v>
      </c>
      <c r="K128" s="268" t="s">
        <v>19</v>
      </c>
      <c r="L128" s="273"/>
      <c r="M128" s="274" t="s">
        <v>19</v>
      </c>
      <c r="N128" s="275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192</v>
      </c>
      <c r="AT128" s="224" t="s">
        <v>276</v>
      </c>
      <c r="AU128" s="224" t="s">
        <v>81</v>
      </c>
      <c r="AY128" s="18" t="s">
        <v>131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138</v>
      </c>
      <c r="BM128" s="224" t="s">
        <v>1100</v>
      </c>
    </row>
    <row r="129" s="2" customFormat="1">
      <c r="A129" s="39"/>
      <c r="B129" s="40"/>
      <c r="C129" s="41"/>
      <c r="D129" s="226" t="s">
        <v>140</v>
      </c>
      <c r="E129" s="41"/>
      <c r="F129" s="227" t="s">
        <v>1099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140</v>
      </c>
      <c r="AU129" s="18" t="s">
        <v>81</v>
      </c>
    </row>
    <row r="130" s="2" customFormat="1" ht="16.5" customHeight="1">
      <c r="A130" s="39"/>
      <c r="B130" s="40"/>
      <c r="C130" s="213" t="s">
        <v>232</v>
      </c>
      <c r="D130" s="213" t="s">
        <v>133</v>
      </c>
      <c r="E130" s="214" t="s">
        <v>1101</v>
      </c>
      <c r="F130" s="215" t="s">
        <v>1102</v>
      </c>
      <c r="G130" s="216" t="s">
        <v>480</v>
      </c>
      <c r="H130" s="217">
        <v>10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43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138</v>
      </c>
      <c r="AT130" s="224" t="s">
        <v>133</v>
      </c>
      <c r="AU130" s="224" t="s">
        <v>81</v>
      </c>
      <c r="AY130" s="18" t="s">
        <v>131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138</v>
      </c>
      <c r="BM130" s="224" t="s">
        <v>1103</v>
      </c>
    </row>
    <row r="131" s="2" customFormat="1">
      <c r="A131" s="39"/>
      <c r="B131" s="40"/>
      <c r="C131" s="41"/>
      <c r="D131" s="226" t="s">
        <v>140</v>
      </c>
      <c r="E131" s="41"/>
      <c r="F131" s="227" t="s">
        <v>1102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81</v>
      </c>
    </row>
    <row r="132" s="2" customFormat="1">
      <c r="A132" s="39"/>
      <c r="B132" s="40"/>
      <c r="C132" s="41"/>
      <c r="D132" s="226" t="s">
        <v>144</v>
      </c>
      <c r="E132" s="41"/>
      <c r="F132" s="233" t="s">
        <v>1104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144</v>
      </c>
      <c r="AU132" s="18" t="s">
        <v>81</v>
      </c>
    </row>
    <row r="133" s="2" customFormat="1" ht="16.5" customHeight="1">
      <c r="A133" s="39"/>
      <c r="B133" s="40"/>
      <c r="C133" s="213" t="s">
        <v>241</v>
      </c>
      <c r="D133" s="213" t="s">
        <v>133</v>
      </c>
      <c r="E133" s="214" t="s">
        <v>1105</v>
      </c>
      <c r="F133" s="215" t="s">
        <v>1106</v>
      </c>
      <c r="G133" s="216" t="s">
        <v>136</v>
      </c>
      <c r="H133" s="217">
        <v>14</v>
      </c>
      <c r="I133" s="218"/>
      <c r="J133" s="219">
        <f>ROUND(I133*H133,2)</f>
        <v>0</v>
      </c>
      <c r="K133" s="215" t="s">
        <v>19</v>
      </c>
      <c r="L133" s="45"/>
      <c r="M133" s="220" t="s">
        <v>19</v>
      </c>
      <c r="N133" s="221" t="s">
        <v>43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138</v>
      </c>
      <c r="AT133" s="224" t="s">
        <v>133</v>
      </c>
      <c r="AU133" s="224" t="s">
        <v>81</v>
      </c>
      <c r="AY133" s="18" t="s">
        <v>131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79</v>
      </c>
      <c r="BK133" s="225">
        <f>ROUND(I133*H133,2)</f>
        <v>0</v>
      </c>
      <c r="BL133" s="18" t="s">
        <v>138</v>
      </c>
      <c r="BM133" s="224" t="s">
        <v>1107</v>
      </c>
    </row>
    <row r="134" s="2" customFormat="1">
      <c r="A134" s="39"/>
      <c r="B134" s="40"/>
      <c r="C134" s="41"/>
      <c r="D134" s="226" t="s">
        <v>140</v>
      </c>
      <c r="E134" s="41"/>
      <c r="F134" s="227" t="s">
        <v>1106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140</v>
      </c>
      <c r="AU134" s="18" t="s">
        <v>81</v>
      </c>
    </row>
    <row r="135" s="2" customFormat="1" ht="16.5" customHeight="1">
      <c r="A135" s="39"/>
      <c r="B135" s="40"/>
      <c r="C135" s="213" t="s">
        <v>248</v>
      </c>
      <c r="D135" s="213" t="s">
        <v>133</v>
      </c>
      <c r="E135" s="214" t="s">
        <v>1108</v>
      </c>
      <c r="F135" s="215" t="s">
        <v>1109</v>
      </c>
      <c r="G135" s="216" t="s">
        <v>136</v>
      </c>
      <c r="H135" s="217">
        <v>14</v>
      </c>
      <c r="I135" s="218"/>
      <c r="J135" s="219">
        <f>ROUND(I135*H135,2)</f>
        <v>0</v>
      </c>
      <c r="K135" s="215" t="s">
        <v>19</v>
      </c>
      <c r="L135" s="45"/>
      <c r="M135" s="220" t="s">
        <v>19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138</v>
      </c>
      <c r="AT135" s="224" t="s">
        <v>133</v>
      </c>
      <c r="AU135" s="224" t="s">
        <v>81</v>
      </c>
      <c r="AY135" s="18" t="s">
        <v>131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79</v>
      </c>
      <c r="BK135" s="225">
        <f>ROUND(I135*H135,2)</f>
        <v>0</v>
      </c>
      <c r="BL135" s="18" t="s">
        <v>138</v>
      </c>
      <c r="BM135" s="224" t="s">
        <v>1110</v>
      </c>
    </row>
    <row r="136" s="2" customFormat="1">
      <c r="A136" s="39"/>
      <c r="B136" s="40"/>
      <c r="C136" s="41"/>
      <c r="D136" s="226" t="s">
        <v>140</v>
      </c>
      <c r="E136" s="41"/>
      <c r="F136" s="227" t="s">
        <v>1109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140</v>
      </c>
      <c r="AU136" s="18" t="s">
        <v>81</v>
      </c>
    </row>
    <row r="137" s="2" customFormat="1" ht="16.5" customHeight="1">
      <c r="A137" s="39"/>
      <c r="B137" s="40"/>
      <c r="C137" s="266" t="s">
        <v>8</v>
      </c>
      <c r="D137" s="266" t="s">
        <v>276</v>
      </c>
      <c r="E137" s="267" t="s">
        <v>1111</v>
      </c>
      <c r="F137" s="268" t="s">
        <v>1112</v>
      </c>
      <c r="G137" s="269" t="s">
        <v>258</v>
      </c>
      <c r="H137" s="270">
        <v>20.800000000000001</v>
      </c>
      <c r="I137" s="271"/>
      <c r="J137" s="272">
        <f>ROUND(I137*H137,2)</f>
        <v>0</v>
      </c>
      <c r="K137" s="268" t="s">
        <v>19</v>
      </c>
      <c r="L137" s="273"/>
      <c r="M137" s="274" t="s">
        <v>19</v>
      </c>
      <c r="N137" s="275" t="s">
        <v>43</v>
      </c>
      <c r="O137" s="85"/>
      <c r="P137" s="222">
        <f>O137*H137</f>
        <v>0</v>
      </c>
      <c r="Q137" s="222">
        <v>1</v>
      </c>
      <c r="R137" s="222">
        <f>Q137*H137</f>
        <v>20.800000000000001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192</v>
      </c>
      <c r="AT137" s="224" t="s">
        <v>276</v>
      </c>
      <c r="AU137" s="224" t="s">
        <v>81</v>
      </c>
      <c r="AY137" s="18" t="s">
        <v>131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79</v>
      </c>
      <c r="BK137" s="225">
        <f>ROUND(I137*H137,2)</f>
        <v>0</v>
      </c>
      <c r="BL137" s="18" t="s">
        <v>138</v>
      </c>
      <c r="BM137" s="224" t="s">
        <v>1113</v>
      </c>
    </row>
    <row r="138" s="2" customFormat="1">
      <c r="A138" s="39"/>
      <c r="B138" s="40"/>
      <c r="C138" s="41"/>
      <c r="D138" s="226" t="s">
        <v>140</v>
      </c>
      <c r="E138" s="41"/>
      <c r="F138" s="227" t="s">
        <v>1112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140</v>
      </c>
      <c r="AU138" s="18" t="s">
        <v>81</v>
      </c>
    </row>
    <row r="139" s="2" customFormat="1" ht="16.5" customHeight="1">
      <c r="A139" s="39"/>
      <c r="B139" s="40"/>
      <c r="C139" s="213" t="s">
        <v>263</v>
      </c>
      <c r="D139" s="213" t="s">
        <v>133</v>
      </c>
      <c r="E139" s="214" t="s">
        <v>1114</v>
      </c>
      <c r="F139" s="215" t="s">
        <v>1115</v>
      </c>
      <c r="G139" s="216" t="s">
        <v>480</v>
      </c>
      <c r="H139" s="217">
        <v>10</v>
      </c>
      <c r="I139" s="218"/>
      <c r="J139" s="219">
        <f>ROUND(I139*H139,2)</f>
        <v>0</v>
      </c>
      <c r="K139" s="215" t="s">
        <v>19</v>
      </c>
      <c r="L139" s="45"/>
      <c r="M139" s="220" t="s">
        <v>19</v>
      </c>
      <c r="N139" s="221" t="s">
        <v>43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138</v>
      </c>
      <c r="AT139" s="224" t="s">
        <v>133</v>
      </c>
      <c r="AU139" s="224" t="s">
        <v>81</v>
      </c>
      <c r="AY139" s="18" t="s">
        <v>131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79</v>
      </c>
      <c r="BK139" s="225">
        <f>ROUND(I139*H139,2)</f>
        <v>0</v>
      </c>
      <c r="BL139" s="18" t="s">
        <v>138</v>
      </c>
      <c r="BM139" s="224" t="s">
        <v>1116</v>
      </c>
    </row>
    <row r="140" s="2" customFormat="1">
      <c r="A140" s="39"/>
      <c r="B140" s="40"/>
      <c r="C140" s="41"/>
      <c r="D140" s="226" t="s">
        <v>140</v>
      </c>
      <c r="E140" s="41"/>
      <c r="F140" s="227" t="s">
        <v>1117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140</v>
      </c>
      <c r="AU140" s="18" t="s">
        <v>81</v>
      </c>
    </row>
    <row r="141" s="2" customFormat="1">
      <c r="A141" s="39"/>
      <c r="B141" s="40"/>
      <c r="C141" s="41"/>
      <c r="D141" s="226" t="s">
        <v>144</v>
      </c>
      <c r="E141" s="41"/>
      <c r="F141" s="233" t="s">
        <v>1118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144</v>
      </c>
      <c r="AU141" s="18" t="s">
        <v>81</v>
      </c>
    </row>
    <row r="142" s="2" customFormat="1" ht="16.5" customHeight="1">
      <c r="A142" s="39"/>
      <c r="B142" s="40"/>
      <c r="C142" s="266" t="s">
        <v>275</v>
      </c>
      <c r="D142" s="266" t="s">
        <v>276</v>
      </c>
      <c r="E142" s="267" t="s">
        <v>1119</v>
      </c>
      <c r="F142" s="268" t="s">
        <v>1120</v>
      </c>
      <c r="G142" s="269" t="s">
        <v>326</v>
      </c>
      <c r="H142" s="270">
        <v>5</v>
      </c>
      <c r="I142" s="271"/>
      <c r="J142" s="272">
        <f>ROUND(I142*H142,2)</f>
        <v>0</v>
      </c>
      <c r="K142" s="268" t="s">
        <v>19</v>
      </c>
      <c r="L142" s="273"/>
      <c r="M142" s="274" t="s">
        <v>19</v>
      </c>
      <c r="N142" s="275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192</v>
      </c>
      <c r="AT142" s="224" t="s">
        <v>276</v>
      </c>
      <c r="AU142" s="224" t="s">
        <v>81</v>
      </c>
      <c r="AY142" s="18" t="s">
        <v>131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79</v>
      </c>
      <c r="BK142" s="225">
        <f>ROUND(I142*H142,2)</f>
        <v>0</v>
      </c>
      <c r="BL142" s="18" t="s">
        <v>138</v>
      </c>
      <c r="BM142" s="224" t="s">
        <v>1121</v>
      </c>
    </row>
    <row r="143" s="2" customFormat="1">
      <c r="A143" s="39"/>
      <c r="B143" s="40"/>
      <c r="C143" s="41"/>
      <c r="D143" s="226" t="s">
        <v>140</v>
      </c>
      <c r="E143" s="41"/>
      <c r="F143" s="227" t="s">
        <v>1120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140</v>
      </c>
      <c r="AU143" s="18" t="s">
        <v>81</v>
      </c>
    </row>
    <row r="144" s="2" customFormat="1" ht="16.5" customHeight="1">
      <c r="A144" s="39"/>
      <c r="B144" s="40"/>
      <c r="C144" s="213" t="s">
        <v>284</v>
      </c>
      <c r="D144" s="213" t="s">
        <v>133</v>
      </c>
      <c r="E144" s="214" t="s">
        <v>1122</v>
      </c>
      <c r="F144" s="215" t="s">
        <v>1123</v>
      </c>
      <c r="G144" s="216" t="s">
        <v>136</v>
      </c>
      <c r="H144" s="217">
        <v>10</v>
      </c>
      <c r="I144" s="218"/>
      <c r="J144" s="219">
        <f>ROUND(I144*H144,2)</f>
        <v>0</v>
      </c>
      <c r="K144" s="215" t="s">
        <v>137</v>
      </c>
      <c r="L144" s="45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138</v>
      </c>
      <c r="AT144" s="224" t="s">
        <v>133</v>
      </c>
      <c r="AU144" s="224" t="s">
        <v>81</v>
      </c>
      <c r="AY144" s="18" t="s">
        <v>131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79</v>
      </c>
      <c r="BK144" s="225">
        <f>ROUND(I144*H144,2)</f>
        <v>0</v>
      </c>
      <c r="BL144" s="18" t="s">
        <v>138</v>
      </c>
      <c r="BM144" s="224" t="s">
        <v>1124</v>
      </c>
    </row>
    <row r="145" s="2" customFormat="1">
      <c r="A145" s="39"/>
      <c r="B145" s="40"/>
      <c r="C145" s="41"/>
      <c r="D145" s="226" t="s">
        <v>140</v>
      </c>
      <c r="E145" s="41"/>
      <c r="F145" s="227" t="s">
        <v>1125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140</v>
      </c>
      <c r="AU145" s="18" t="s">
        <v>81</v>
      </c>
    </row>
    <row r="146" s="2" customFormat="1">
      <c r="A146" s="39"/>
      <c r="B146" s="40"/>
      <c r="C146" s="41"/>
      <c r="D146" s="231" t="s">
        <v>142</v>
      </c>
      <c r="E146" s="41"/>
      <c r="F146" s="232" t="s">
        <v>1126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142</v>
      </c>
      <c r="AU146" s="18" t="s">
        <v>81</v>
      </c>
    </row>
    <row r="147" s="2" customFormat="1">
      <c r="A147" s="39"/>
      <c r="B147" s="40"/>
      <c r="C147" s="41"/>
      <c r="D147" s="226" t="s">
        <v>144</v>
      </c>
      <c r="E147" s="41"/>
      <c r="F147" s="233" t="s">
        <v>1127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144</v>
      </c>
      <c r="AU147" s="18" t="s">
        <v>81</v>
      </c>
    </row>
    <row r="148" s="15" customFormat="1">
      <c r="A148" s="15"/>
      <c r="B148" s="256"/>
      <c r="C148" s="257"/>
      <c r="D148" s="226" t="s">
        <v>146</v>
      </c>
      <c r="E148" s="258" t="s">
        <v>19</v>
      </c>
      <c r="F148" s="259" t="s">
        <v>1128</v>
      </c>
      <c r="G148" s="257"/>
      <c r="H148" s="258" t="s">
        <v>19</v>
      </c>
      <c r="I148" s="260"/>
      <c r="J148" s="257"/>
      <c r="K148" s="257"/>
      <c r="L148" s="261"/>
      <c r="M148" s="262"/>
      <c r="N148" s="263"/>
      <c r="O148" s="263"/>
      <c r="P148" s="263"/>
      <c r="Q148" s="263"/>
      <c r="R148" s="263"/>
      <c r="S148" s="263"/>
      <c r="T148" s="26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5" t="s">
        <v>146</v>
      </c>
      <c r="AU148" s="265" t="s">
        <v>81</v>
      </c>
      <c r="AV148" s="15" t="s">
        <v>79</v>
      </c>
      <c r="AW148" s="15" t="s">
        <v>33</v>
      </c>
      <c r="AX148" s="15" t="s">
        <v>72</v>
      </c>
      <c r="AY148" s="265" t="s">
        <v>131</v>
      </c>
    </row>
    <row r="149" s="13" customFormat="1">
      <c r="A149" s="13"/>
      <c r="B149" s="234"/>
      <c r="C149" s="235"/>
      <c r="D149" s="226" t="s">
        <v>146</v>
      </c>
      <c r="E149" s="236" t="s">
        <v>19</v>
      </c>
      <c r="F149" s="237" t="s">
        <v>213</v>
      </c>
      <c r="G149" s="235"/>
      <c r="H149" s="238">
        <v>10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146</v>
      </c>
      <c r="AU149" s="244" t="s">
        <v>81</v>
      </c>
      <c r="AV149" s="13" t="s">
        <v>81</v>
      </c>
      <c r="AW149" s="13" t="s">
        <v>33</v>
      </c>
      <c r="AX149" s="13" t="s">
        <v>79</v>
      </c>
      <c r="AY149" s="244" t="s">
        <v>131</v>
      </c>
    </row>
    <row r="150" s="2" customFormat="1" ht="21.75" customHeight="1">
      <c r="A150" s="39"/>
      <c r="B150" s="40"/>
      <c r="C150" s="266" t="s">
        <v>289</v>
      </c>
      <c r="D150" s="266" t="s">
        <v>276</v>
      </c>
      <c r="E150" s="267" t="s">
        <v>1129</v>
      </c>
      <c r="F150" s="268" t="s">
        <v>1130</v>
      </c>
      <c r="G150" s="269" t="s">
        <v>205</v>
      </c>
      <c r="H150" s="270">
        <v>1</v>
      </c>
      <c r="I150" s="271"/>
      <c r="J150" s="272">
        <f>ROUND(I150*H150,2)</f>
        <v>0</v>
      </c>
      <c r="K150" s="268" t="s">
        <v>19</v>
      </c>
      <c r="L150" s="273"/>
      <c r="M150" s="274" t="s">
        <v>19</v>
      </c>
      <c r="N150" s="275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192</v>
      </c>
      <c r="AT150" s="224" t="s">
        <v>276</v>
      </c>
      <c r="AU150" s="224" t="s">
        <v>81</v>
      </c>
      <c r="AY150" s="18" t="s">
        <v>131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138</v>
      </c>
      <c r="BM150" s="224" t="s">
        <v>1131</v>
      </c>
    </row>
    <row r="151" s="2" customFormat="1">
      <c r="A151" s="39"/>
      <c r="B151" s="40"/>
      <c r="C151" s="41"/>
      <c r="D151" s="226" t="s">
        <v>140</v>
      </c>
      <c r="E151" s="41"/>
      <c r="F151" s="227" t="s">
        <v>1130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140</v>
      </c>
      <c r="AU151" s="18" t="s">
        <v>81</v>
      </c>
    </row>
    <row r="152" s="2" customFormat="1" ht="16.5" customHeight="1">
      <c r="A152" s="39"/>
      <c r="B152" s="40"/>
      <c r="C152" s="213" t="s">
        <v>297</v>
      </c>
      <c r="D152" s="213" t="s">
        <v>133</v>
      </c>
      <c r="E152" s="214" t="s">
        <v>1132</v>
      </c>
      <c r="F152" s="215" t="s">
        <v>1133</v>
      </c>
      <c r="G152" s="216" t="s">
        <v>205</v>
      </c>
      <c r="H152" s="217">
        <v>1</v>
      </c>
      <c r="I152" s="218"/>
      <c r="J152" s="219">
        <f>ROUND(I152*H152,2)</f>
        <v>0</v>
      </c>
      <c r="K152" s="215" t="s">
        <v>137</v>
      </c>
      <c r="L152" s="45"/>
      <c r="M152" s="220" t="s">
        <v>19</v>
      </c>
      <c r="N152" s="221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138</v>
      </c>
      <c r="AT152" s="224" t="s">
        <v>133</v>
      </c>
      <c r="AU152" s="224" t="s">
        <v>81</v>
      </c>
      <c r="AY152" s="18" t="s">
        <v>131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138</v>
      </c>
      <c r="BM152" s="224" t="s">
        <v>1134</v>
      </c>
    </row>
    <row r="153" s="2" customFormat="1">
      <c r="A153" s="39"/>
      <c r="B153" s="40"/>
      <c r="C153" s="41"/>
      <c r="D153" s="226" t="s">
        <v>140</v>
      </c>
      <c r="E153" s="41"/>
      <c r="F153" s="227" t="s">
        <v>1135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140</v>
      </c>
      <c r="AU153" s="18" t="s">
        <v>81</v>
      </c>
    </row>
    <row r="154" s="2" customFormat="1">
      <c r="A154" s="39"/>
      <c r="B154" s="40"/>
      <c r="C154" s="41"/>
      <c r="D154" s="231" t="s">
        <v>142</v>
      </c>
      <c r="E154" s="41"/>
      <c r="F154" s="232" t="s">
        <v>1136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142</v>
      </c>
      <c r="AU154" s="18" t="s">
        <v>81</v>
      </c>
    </row>
    <row r="155" s="15" customFormat="1">
      <c r="A155" s="15"/>
      <c r="B155" s="256"/>
      <c r="C155" s="257"/>
      <c r="D155" s="226" t="s">
        <v>146</v>
      </c>
      <c r="E155" s="258" t="s">
        <v>19</v>
      </c>
      <c r="F155" s="259" t="s">
        <v>1137</v>
      </c>
      <c r="G155" s="257"/>
      <c r="H155" s="258" t="s">
        <v>19</v>
      </c>
      <c r="I155" s="260"/>
      <c r="J155" s="257"/>
      <c r="K155" s="257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146</v>
      </c>
      <c r="AU155" s="265" t="s">
        <v>81</v>
      </c>
      <c r="AV155" s="15" t="s">
        <v>79</v>
      </c>
      <c r="AW155" s="15" t="s">
        <v>33</v>
      </c>
      <c r="AX155" s="15" t="s">
        <v>72</v>
      </c>
      <c r="AY155" s="265" t="s">
        <v>131</v>
      </c>
    </row>
    <row r="156" s="13" customFormat="1">
      <c r="A156" s="13"/>
      <c r="B156" s="234"/>
      <c r="C156" s="235"/>
      <c r="D156" s="226" t="s">
        <v>146</v>
      </c>
      <c r="E156" s="236" t="s">
        <v>19</v>
      </c>
      <c r="F156" s="237" t="s">
        <v>79</v>
      </c>
      <c r="G156" s="235"/>
      <c r="H156" s="238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146</v>
      </c>
      <c r="AU156" s="244" t="s">
        <v>81</v>
      </c>
      <c r="AV156" s="13" t="s">
        <v>81</v>
      </c>
      <c r="AW156" s="13" t="s">
        <v>33</v>
      </c>
      <c r="AX156" s="13" t="s">
        <v>79</v>
      </c>
      <c r="AY156" s="244" t="s">
        <v>131</v>
      </c>
    </row>
    <row r="157" s="2" customFormat="1" ht="16.5" customHeight="1">
      <c r="A157" s="39"/>
      <c r="B157" s="40"/>
      <c r="C157" s="213" t="s">
        <v>7</v>
      </c>
      <c r="D157" s="213" t="s">
        <v>133</v>
      </c>
      <c r="E157" s="214" t="s">
        <v>1138</v>
      </c>
      <c r="F157" s="215" t="s">
        <v>1139</v>
      </c>
      <c r="G157" s="216" t="s">
        <v>205</v>
      </c>
      <c r="H157" s="217">
        <v>1</v>
      </c>
      <c r="I157" s="218"/>
      <c r="J157" s="219">
        <f>ROUND(I157*H157,2)</f>
        <v>0</v>
      </c>
      <c r="K157" s="215" t="s">
        <v>137</v>
      </c>
      <c r="L157" s="45"/>
      <c r="M157" s="220" t="s">
        <v>19</v>
      </c>
      <c r="N157" s="221" t="s">
        <v>43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138</v>
      </c>
      <c r="AT157" s="224" t="s">
        <v>133</v>
      </c>
      <c r="AU157" s="224" t="s">
        <v>81</v>
      </c>
      <c r="AY157" s="18" t="s">
        <v>131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79</v>
      </c>
      <c r="BK157" s="225">
        <f>ROUND(I157*H157,2)</f>
        <v>0</v>
      </c>
      <c r="BL157" s="18" t="s">
        <v>138</v>
      </c>
      <c r="BM157" s="224" t="s">
        <v>1140</v>
      </c>
    </row>
    <row r="158" s="2" customFormat="1">
      <c r="A158" s="39"/>
      <c r="B158" s="40"/>
      <c r="C158" s="41"/>
      <c r="D158" s="226" t="s">
        <v>140</v>
      </c>
      <c r="E158" s="41"/>
      <c r="F158" s="227" t="s">
        <v>1141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140</v>
      </c>
      <c r="AU158" s="18" t="s">
        <v>81</v>
      </c>
    </row>
    <row r="159" s="2" customFormat="1">
      <c r="A159" s="39"/>
      <c r="B159" s="40"/>
      <c r="C159" s="41"/>
      <c r="D159" s="231" t="s">
        <v>142</v>
      </c>
      <c r="E159" s="41"/>
      <c r="F159" s="232" t="s">
        <v>1142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142</v>
      </c>
      <c r="AU159" s="18" t="s">
        <v>81</v>
      </c>
    </row>
    <row r="160" s="2" customFormat="1">
      <c r="A160" s="39"/>
      <c r="B160" s="40"/>
      <c r="C160" s="41"/>
      <c r="D160" s="226" t="s">
        <v>144</v>
      </c>
      <c r="E160" s="41"/>
      <c r="F160" s="233" t="s">
        <v>1143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144</v>
      </c>
      <c r="AU160" s="18" t="s">
        <v>81</v>
      </c>
    </row>
    <row r="161" s="12" customFormat="1" ht="22.8" customHeight="1">
      <c r="A161" s="12"/>
      <c r="B161" s="197"/>
      <c r="C161" s="198"/>
      <c r="D161" s="199" t="s">
        <v>71</v>
      </c>
      <c r="E161" s="211" t="s">
        <v>202</v>
      </c>
      <c r="F161" s="211" t="s">
        <v>535</v>
      </c>
      <c r="G161" s="198"/>
      <c r="H161" s="198"/>
      <c r="I161" s="201"/>
      <c r="J161" s="212">
        <f>BK161</f>
        <v>0</v>
      </c>
      <c r="K161" s="198"/>
      <c r="L161" s="203"/>
      <c r="M161" s="204"/>
      <c r="N161" s="205"/>
      <c r="O161" s="205"/>
      <c r="P161" s="206">
        <f>SUM(P162:P166)</f>
        <v>0</v>
      </c>
      <c r="Q161" s="205"/>
      <c r="R161" s="206">
        <f>SUM(R162:R166)</f>
        <v>0.0018000000000000002</v>
      </c>
      <c r="S161" s="205"/>
      <c r="T161" s="207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8" t="s">
        <v>79</v>
      </c>
      <c r="AT161" s="209" t="s">
        <v>71</v>
      </c>
      <c r="AU161" s="209" t="s">
        <v>79</v>
      </c>
      <c r="AY161" s="208" t="s">
        <v>131</v>
      </c>
      <c r="BK161" s="210">
        <f>SUM(BK162:BK166)</f>
        <v>0</v>
      </c>
    </row>
    <row r="162" s="2" customFormat="1" ht="16.5" customHeight="1">
      <c r="A162" s="39"/>
      <c r="B162" s="40"/>
      <c r="C162" s="213" t="s">
        <v>310</v>
      </c>
      <c r="D162" s="213" t="s">
        <v>133</v>
      </c>
      <c r="E162" s="214" t="s">
        <v>1144</v>
      </c>
      <c r="F162" s="215" t="s">
        <v>1145</v>
      </c>
      <c r="G162" s="216" t="s">
        <v>480</v>
      </c>
      <c r="H162" s="217">
        <v>10</v>
      </c>
      <c r="I162" s="218"/>
      <c r="J162" s="219">
        <f>ROUND(I162*H162,2)</f>
        <v>0</v>
      </c>
      <c r="K162" s="215" t="s">
        <v>19</v>
      </c>
      <c r="L162" s="45"/>
      <c r="M162" s="220" t="s">
        <v>19</v>
      </c>
      <c r="N162" s="221" t="s">
        <v>43</v>
      </c>
      <c r="O162" s="85"/>
      <c r="P162" s="222">
        <f>O162*H162</f>
        <v>0</v>
      </c>
      <c r="Q162" s="222">
        <v>0.00018000000000000001</v>
      </c>
      <c r="R162" s="222">
        <f>Q162*H162</f>
        <v>0.0018000000000000002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138</v>
      </c>
      <c r="AT162" s="224" t="s">
        <v>133</v>
      </c>
      <c r="AU162" s="224" t="s">
        <v>81</v>
      </c>
      <c r="AY162" s="18" t="s">
        <v>131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138</v>
      </c>
      <c r="BM162" s="224" t="s">
        <v>1146</v>
      </c>
    </row>
    <row r="163" s="2" customFormat="1">
      <c r="A163" s="39"/>
      <c r="B163" s="40"/>
      <c r="C163" s="41"/>
      <c r="D163" s="226" t="s">
        <v>140</v>
      </c>
      <c r="E163" s="41"/>
      <c r="F163" s="227" t="s">
        <v>1145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140</v>
      </c>
      <c r="AU163" s="18" t="s">
        <v>81</v>
      </c>
    </row>
    <row r="164" s="2" customFormat="1">
      <c r="A164" s="39"/>
      <c r="B164" s="40"/>
      <c r="C164" s="41"/>
      <c r="D164" s="226" t="s">
        <v>144</v>
      </c>
      <c r="E164" s="41"/>
      <c r="F164" s="233" t="s">
        <v>1147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144</v>
      </c>
      <c r="AU164" s="18" t="s">
        <v>81</v>
      </c>
    </row>
    <row r="165" s="2" customFormat="1" ht="16.5" customHeight="1">
      <c r="A165" s="39"/>
      <c r="B165" s="40"/>
      <c r="C165" s="266" t="s">
        <v>315</v>
      </c>
      <c r="D165" s="266" t="s">
        <v>276</v>
      </c>
      <c r="E165" s="267" t="s">
        <v>1148</v>
      </c>
      <c r="F165" s="268" t="s">
        <v>1149</v>
      </c>
      <c r="G165" s="269" t="s">
        <v>480</v>
      </c>
      <c r="H165" s="270">
        <v>10</v>
      </c>
      <c r="I165" s="271"/>
      <c r="J165" s="272">
        <f>ROUND(I165*H165,2)</f>
        <v>0</v>
      </c>
      <c r="K165" s="268" t="s">
        <v>19</v>
      </c>
      <c r="L165" s="273"/>
      <c r="M165" s="274" t="s">
        <v>19</v>
      </c>
      <c r="N165" s="275" t="s">
        <v>43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192</v>
      </c>
      <c r="AT165" s="224" t="s">
        <v>276</v>
      </c>
      <c r="AU165" s="224" t="s">
        <v>81</v>
      </c>
      <c r="AY165" s="18" t="s">
        <v>131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79</v>
      </c>
      <c r="BK165" s="225">
        <f>ROUND(I165*H165,2)</f>
        <v>0</v>
      </c>
      <c r="BL165" s="18" t="s">
        <v>138</v>
      </c>
      <c r="BM165" s="224" t="s">
        <v>1150</v>
      </c>
    </row>
    <row r="166" s="2" customFormat="1">
      <c r="A166" s="39"/>
      <c r="B166" s="40"/>
      <c r="C166" s="41"/>
      <c r="D166" s="226" t="s">
        <v>140</v>
      </c>
      <c r="E166" s="41"/>
      <c r="F166" s="227" t="s">
        <v>1149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140</v>
      </c>
      <c r="AU166" s="18" t="s">
        <v>81</v>
      </c>
    </row>
    <row r="167" s="12" customFormat="1" ht="22.8" customHeight="1">
      <c r="A167" s="12"/>
      <c r="B167" s="197"/>
      <c r="C167" s="198"/>
      <c r="D167" s="199" t="s">
        <v>71</v>
      </c>
      <c r="E167" s="211" t="s">
        <v>745</v>
      </c>
      <c r="F167" s="211" t="s">
        <v>746</v>
      </c>
      <c r="G167" s="198"/>
      <c r="H167" s="198"/>
      <c r="I167" s="201"/>
      <c r="J167" s="212">
        <f>BK167</f>
        <v>0</v>
      </c>
      <c r="K167" s="198"/>
      <c r="L167" s="203"/>
      <c r="M167" s="204"/>
      <c r="N167" s="205"/>
      <c r="O167" s="205"/>
      <c r="P167" s="206">
        <f>SUM(P168:P175)</f>
        <v>0</v>
      </c>
      <c r="Q167" s="205"/>
      <c r="R167" s="206">
        <f>SUM(R168:R175)</f>
        <v>0</v>
      </c>
      <c r="S167" s="205"/>
      <c r="T167" s="207">
        <f>SUM(T168:T175)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8" t="s">
        <v>79</v>
      </c>
      <c r="AT167" s="209" t="s">
        <v>71</v>
      </c>
      <c r="AU167" s="209" t="s">
        <v>79</v>
      </c>
      <c r="AY167" s="208" t="s">
        <v>131</v>
      </c>
      <c r="BK167" s="210">
        <f>SUM(BK168:BK175)</f>
        <v>0</v>
      </c>
    </row>
    <row r="168" s="2" customFormat="1" ht="16.5" customHeight="1">
      <c r="A168" s="39"/>
      <c r="B168" s="40"/>
      <c r="C168" s="213" t="s">
        <v>323</v>
      </c>
      <c r="D168" s="213" t="s">
        <v>133</v>
      </c>
      <c r="E168" s="214" t="s">
        <v>1151</v>
      </c>
      <c r="F168" s="215" t="s">
        <v>1152</v>
      </c>
      <c r="G168" s="216" t="s">
        <v>258</v>
      </c>
      <c r="H168" s="217">
        <v>28.800000000000001</v>
      </c>
      <c r="I168" s="218"/>
      <c r="J168" s="219">
        <f>ROUND(I168*H168,2)</f>
        <v>0</v>
      </c>
      <c r="K168" s="215" t="s">
        <v>137</v>
      </c>
      <c r="L168" s="45"/>
      <c r="M168" s="220" t="s">
        <v>19</v>
      </c>
      <c r="N168" s="221" t="s">
        <v>43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138</v>
      </c>
      <c r="AT168" s="224" t="s">
        <v>133</v>
      </c>
      <c r="AU168" s="224" t="s">
        <v>81</v>
      </c>
      <c r="AY168" s="18" t="s">
        <v>131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79</v>
      </c>
      <c r="BK168" s="225">
        <f>ROUND(I168*H168,2)</f>
        <v>0</v>
      </c>
      <c r="BL168" s="18" t="s">
        <v>138</v>
      </c>
      <c r="BM168" s="224" t="s">
        <v>1153</v>
      </c>
    </row>
    <row r="169" s="2" customFormat="1">
      <c r="A169" s="39"/>
      <c r="B169" s="40"/>
      <c r="C169" s="41"/>
      <c r="D169" s="226" t="s">
        <v>140</v>
      </c>
      <c r="E169" s="41"/>
      <c r="F169" s="227" t="s">
        <v>1154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140</v>
      </c>
      <c r="AU169" s="18" t="s">
        <v>81</v>
      </c>
    </row>
    <row r="170" s="2" customFormat="1">
      <c r="A170" s="39"/>
      <c r="B170" s="40"/>
      <c r="C170" s="41"/>
      <c r="D170" s="231" t="s">
        <v>142</v>
      </c>
      <c r="E170" s="41"/>
      <c r="F170" s="232" t="s">
        <v>1155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142</v>
      </c>
      <c r="AU170" s="18" t="s">
        <v>81</v>
      </c>
    </row>
    <row r="171" s="2" customFormat="1">
      <c r="A171" s="39"/>
      <c r="B171" s="40"/>
      <c r="C171" s="41"/>
      <c r="D171" s="226" t="s">
        <v>144</v>
      </c>
      <c r="E171" s="41"/>
      <c r="F171" s="233" t="s">
        <v>1156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144</v>
      </c>
      <c r="AU171" s="18" t="s">
        <v>81</v>
      </c>
    </row>
    <row r="172" s="2" customFormat="1" ht="16.5" customHeight="1">
      <c r="A172" s="39"/>
      <c r="B172" s="40"/>
      <c r="C172" s="213" t="s">
        <v>329</v>
      </c>
      <c r="D172" s="213" t="s">
        <v>133</v>
      </c>
      <c r="E172" s="214" t="s">
        <v>1157</v>
      </c>
      <c r="F172" s="215" t="s">
        <v>1158</v>
      </c>
      <c r="G172" s="216" t="s">
        <v>258</v>
      </c>
      <c r="H172" s="217">
        <v>28.800000000000001</v>
      </c>
      <c r="I172" s="218"/>
      <c r="J172" s="219">
        <f>ROUND(I172*H172,2)</f>
        <v>0</v>
      </c>
      <c r="K172" s="215" t="s">
        <v>137</v>
      </c>
      <c r="L172" s="45"/>
      <c r="M172" s="220" t="s">
        <v>19</v>
      </c>
      <c r="N172" s="221" t="s">
        <v>43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138</v>
      </c>
      <c r="AT172" s="224" t="s">
        <v>133</v>
      </c>
      <c r="AU172" s="224" t="s">
        <v>81</v>
      </c>
      <c r="AY172" s="18" t="s">
        <v>131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79</v>
      </c>
      <c r="BK172" s="225">
        <f>ROUND(I172*H172,2)</f>
        <v>0</v>
      </c>
      <c r="BL172" s="18" t="s">
        <v>138</v>
      </c>
      <c r="BM172" s="224" t="s">
        <v>1159</v>
      </c>
    </row>
    <row r="173" s="2" customFormat="1">
      <c r="A173" s="39"/>
      <c r="B173" s="40"/>
      <c r="C173" s="41"/>
      <c r="D173" s="226" t="s">
        <v>140</v>
      </c>
      <c r="E173" s="41"/>
      <c r="F173" s="227" t="s">
        <v>1160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140</v>
      </c>
      <c r="AU173" s="18" t="s">
        <v>81</v>
      </c>
    </row>
    <row r="174" s="2" customFormat="1">
      <c r="A174" s="39"/>
      <c r="B174" s="40"/>
      <c r="C174" s="41"/>
      <c r="D174" s="231" t="s">
        <v>142</v>
      </c>
      <c r="E174" s="41"/>
      <c r="F174" s="232" t="s">
        <v>1161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142</v>
      </c>
      <c r="AU174" s="18" t="s">
        <v>81</v>
      </c>
    </row>
    <row r="175" s="2" customFormat="1">
      <c r="A175" s="39"/>
      <c r="B175" s="40"/>
      <c r="C175" s="41"/>
      <c r="D175" s="226" t="s">
        <v>144</v>
      </c>
      <c r="E175" s="41"/>
      <c r="F175" s="233" t="s">
        <v>1162</v>
      </c>
      <c r="G175" s="41"/>
      <c r="H175" s="41"/>
      <c r="I175" s="228"/>
      <c r="J175" s="41"/>
      <c r="K175" s="41"/>
      <c r="L175" s="45"/>
      <c r="M175" s="276"/>
      <c r="N175" s="277"/>
      <c r="O175" s="278"/>
      <c r="P175" s="278"/>
      <c r="Q175" s="278"/>
      <c r="R175" s="278"/>
      <c r="S175" s="278"/>
      <c r="T175" s="27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144</v>
      </c>
      <c r="AU175" s="18" t="s">
        <v>81</v>
      </c>
    </row>
    <row r="176" s="2" customFormat="1" ht="6.96" customHeight="1">
      <c r="A176" s="39"/>
      <c r="B176" s="60"/>
      <c r="C176" s="61"/>
      <c r="D176" s="61"/>
      <c r="E176" s="61"/>
      <c r="F176" s="61"/>
      <c r="G176" s="61"/>
      <c r="H176" s="61"/>
      <c r="I176" s="61"/>
      <c r="J176" s="61"/>
      <c r="K176" s="61"/>
      <c r="L176" s="45"/>
      <c r="M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</row>
  </sheetData>
  <sheetProtection sheet="1" autoFilter="0" formatColumns="0" formatRows="0" objects="1" scenarios="1" spinCount="100000" saltValue="NuBhOKxCbztXtcL6Clc0tsKFP5wYvduxZaSEVxl2ElJykL+rQJCcDMFiQKLk16BoFAVBxujcTU3D3usNzSCbqA==" hashValue="LIWgTDXoIVrO3KvlaB2WtxvLG/F+UCC2hjDT0JV/eQv8Mqf3H8D3kV7lrr6sMuj38xpU4D99EPcd537YNlym7A==" algorithmName="SHA-512" password="CC35"/>
  <autoFilter ref="C88:K17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2_01/131151100"/>
    <hyperlink ref="F101" r:id="rId2" display="https://podminky.urs.cz/item/CS_URS_2022_01/162251101"/>
    <hyperlink ref="F105" r:id="rId3" display="https://podminky.urs.cz/item/CS_URS_2022_01/171151111"/>
    <hyperlink ref="F111" r:id="rId4" display="https://podminky.urs.cz/item/CS_URS_2022_01/171201231"/>
    <hyperlink ref="F119" r:id="rId5" display="https://podminky.urs.cz/item/CS_URS_2022_01/184102115"/>
    <hyperlink ref="F146" r:id="rId6" display="https://podminky.urs.cz/item/CS_URS_2022_01/184911421"/>
    <hyperlink ref="F154" r:id="rId7" display="https://podminky.urs.cz/item/CS_URS_2022_01/185804311"/>
    <hyperlink ref="F159" r:id="rId8" display="https://podminky.urs.cz/item/CS_URS_2022_01/185851121"/>
    <hyperlink ref="F170" r:id="rId9" display="https://podminky.urs.cz/item/CS_URS_2022_01/997221551"/>
    <hyperlink ref="F174" r:id="rId10" display="https://podminky.urs.cz/item/CS_URS_2022_01/9972216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Břeclav - ul.nábř. Komenského, komunikace a chodníky</v>
      </c>
      <c r="F7" s="143"/>
      <c r="G7" s="143"/>
      <c r="H7" s="143"/>
      <c r="L7" s="21"/>
    </row>
    <row r="8" s="1" customFormat="1" ht="12" customHeight="1">
      <c r="B8" s="21"/>
      <c r="D8" s="143" t="s">
        <v>99</v>
      </c>
      <c r="L8" s="21"/>
    </row>
    <row r="9" s="2" customFormat="1" ht="16.5" customHeight="1">
      <c r="A9" s="39"/>
      <c r="B9" s="45"/>
      <c r="C9" s="39"/>
      <c r="D9" s="39"/>
      <c r="E9" s="144" t="s">
        <v>1163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101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1163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ROUND((SUM(BE89:BE130)),  2)</f>
        <v>0</v>
      </c>
      <c r="G35" s="39"/>
      <c r="H35" s="39"/>
      <c r="I35" s="158">
        <v>0.20999999999999999</v>
      </c>
      <c r="J35" s="157">
        <f>ROUND(((SUM(BE89:BE130))*I35),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ROUND((SUM(BF89:BF130)),  2)</f>
        <v>0</v>
      </c>
      <c r="G36" s="39"/>
      <c r="H36" s="39"/>
      <c r="I36" s="158">
        <v>0.14999999999999999</v>
      </c>
      <c r="J36" s="157">
        <f>ROUND(((SUM(BF89:BF130))*I36),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ROUND((SUM(BG89:BG130)),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ROUND((SUM(BH89:BH130)),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ROUND((SUM(BI89:BI130)),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Břeclav - ul.nábř. Komenského, komunikace a chodníky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1163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101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Břeclav</v>
      </c>
      <c r="G56" s="41"/>
      <c r="H56" s="41"/>
      <c r="I56" s="33" t="s">
        <v>23</v>
      </c>
      <c r="J56" s="73" t="str">
        <f>IF(J14="","",J14)</f>
        <v>23. 11. 2022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Břeclav</v>
      </c>
      <c r="G58" s="41"/>
      <c r="H58" s="41"/>
      <c r="I58" s="33" t="s">
        <v>31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104</v>
      </c>
      <c r="D61" s="172"/>
      <c r="E61" s="172"/>
      <c r="F61" s="172"/>
      <c r="G61" s="172"/>
      <c r="H61" s="172"/>
      <c r="I61" s="172"/>
      <c r="J61" s="173" t="s">
        <v>105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106</v>
      </c>
    </row>
    <row r="64" s="9" customFormat="1" ht="24.96" customHeight="1">
      <c r="A64" s="9"/>
      <c r="B64" s="175"/>
      <c r="C64" s="176"/>
      <c r="D64" s="177" t="s">
        <v>1163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1164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1165</v>
      </c>
      <c r="E66" s="183"/>
      <c r="F66" s="183"/>
      <c r="G66" s="183"/>
      <c r="H66" s="183"/>
      <c r="I66" s="183"/>
      <c r="J66" s="184">
        <f>J108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1166</v>
      </c>
      <c r="E67" s="183"/>
      <c r="F67" s="183"/>
      <c r="G67" s="183"/>
      <c r="H67" s="183"/>
      <c r="I67" s="183"/>
      <c r="J67" s="184">
        <f>J127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Břeclav - ul.nábř. Komenského, komunikace a chodníky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99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1163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101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VRN - Vedlejší rozpočtové náklady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Břeclav</v>
      </c>
      <c r="G83" s="41"/>
      <c r="H83" s="41"/>
      <c r="I83" s="33" t="s">
        <v>23</v>
      </c>
      <c r="J83" s="73" t="str">
        <f>IF(J14="","",J14)</f>
        <v>23. 11. 2022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město Břeclav</v>
      </c>
      <c r="G85" s="41"/>
      <c r="H85" s="41"/>
      <c r="I85" s="33" t="s">
        <v>31</v>
      </c>
      <c r="J85" s="37" t="str">
        <f>E23</f>
        <v>ViaDesigne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117</v>
      </c>
      <c r="D88" s="189" t="s">
        <v>57</v>
      </c>
      <c r="E88" s="189" t="s">
        <v>53</v>
      </c>
      <c r="F88" s="189" t="s">
        <v>54</v>
      </c>
      <c r="G88" s="189" t="s">
        <v>118</v>
      </c>
      <c r="H88" s="189" t="s">
        <v>119</v>
      </c>
      <c r="I88" s="189" t="s">
        <v>120</v>
      </c>
      <c r="J88" s="189" t="s">
        <v>105</v>
      </c>
      <c r="K88" s="190" t="s">
        <v>121</v>
      </c>
      <c r="L88" s="191"/>
      <c r="M88" s="93" t="s">
        <v>19</v>
      </c>
      <c r="N88" s="94" t="s">
        <v>42</v>
      </c>
      <c r="O88" s="94" t="s">
        <v>122</v>
      </c>
      <c r="P88" s="94" t="s">
        <v>123</v>
      </c>
      <c r="Q88" s="94" t="s">
        <v>124</v>
      </c>
      <c r="R88" s="94" t="s">
        <v>125</v>
      </c>
      <c r="S88" s="94" t="s">
        <v>126</v>
      </c>
      <c r="T88" s="95" t="s">
        <v>127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128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106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71</v>
      </c>
      <c r="E90" s="200" t="s">
        <v>94</v>
      </c>
      <c r="F90" s="200" t="s">
        <v>95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P91+P108+P127</f>
        <v>0</v>
      </c>
      <c r="Q90" s="205"/>
      <c r="R90" s="206">
        <f>R91+R108+R127</f>
        <v>0</v>
      </c>
      <c r="S90" s="205"/>
      <c r="T90" s="207">
        <f>T91+T108+T127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171</v>
      </c>
      <c r="AT90" s="209" t="s">
        <v>71</v>
      </c>
      <c r="AU90" s="209" t="s">
        <v>72</v>
      </c>
      <c r="AY90" s="208" t="s">
        <v>131</v>
      </c>
      <c r="BK90" s="210">
        <f>BK91+BK108+BK127</f>
        <v>0</v>
      </c>
    </row>
    <row r="91" s="12" customFormat="1" ht="22.8" customHeight="1">
      <c r="A91" s="12"/>
      <c r="B91" s="197"/>
      <c r="C91" s="198"/>
      <c r="D91" s="199" t="s">
        <v>71</v>
      </c>
      <c r="E91" s="211" t="s">
        <v>1167</v>
      </c>
      <c r="F91" s="211" t="s">
        <v>1168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SUM(P92:P107)</f>
        <v>0</v>
      </c>
      <c r="Q91" s="205"/>
      <c r="R91" s="206">
        <f>SUM(R92:R107)</f>
        <v>0</v>
      </c>
      <c r="S91" s="205"/>
      <c r="T91" s="207">
        <f>SUM(T92:T107)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171</v>
      </c>
      <c r="AT91" s="209" t="s">
        <v>71</v>
      </c>
      <c r="AU91" s="209" t="s">
        <v>79</v>
      </c>
      <c r="AY91" s="208" t="s">
        <v>131</v>
      </c>
      <c r="BK91" s="210">
        <f>SUM(BK92:BK107)</f>
        <v>0</v>
      </c>
    </row>
    <row r="92" s="2" customFormat="1" ht="16.5" customHeight="1">
      <c r="A92" s="39"/>
      <c r="B92" s="40"/>
      <c r="C92" s="213" t="s">
        <v>79</v>
      </c>
      <c r="D92" s="213" t="s">
        <v>133</v>
      </c>
      <c r="E92" s="214" t="s">
        <v>1169</v>
      </c>
      <c r="F92" s="215" t="s">
        <v>1170</v>
      </c>
      <c r="G92" s="216" t="s">
        <v>1171</v>
      </c>
      <c r="H92" s="217">
        <v>1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1172</v>
      </c>
      <c r="AT92" s="224" t="s">
        <v>133</v>
      </c>
      <c r="AU92" s="224" t="s">
        <v>81</v>
      </c>
      <c r="AY92" s="18" t="s">
        <v>131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79</v>
      </c>
      <c r="BK92" s="225">
        <f>ROUND(I92*H92,2)</f>
        <v>0</v>
      </c>
      <c r="BL92" s="18" t="s">
        <v>1172</v>
      </c>
      <c r="BM92" s="224" t="s">
        <v>1173</v>
      </c>
    </row>
    <row r="93" s="2" customFormat="1">
      <c r="A93" s="39"/>
      <c r="B93" s="40"/>
      <c r="C93" s="41"/>
      <c r="D93" s="226" t="s">
        <v>140</v>
      </c>
      <c r="E93" s="41"/>
      <c r="F93" s="227" t="s">
        <v>1174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140</v>
      </c>
      <c r="AU93" s="18" t="s">
        <v>81</v>
      </c>
    </row>
    <row r="94" s="13" customFormat="1">
      <c r="A94" s="13"/>
      <c r="B94" s="234"/>
      <c r="C94" s="235"/>
      <c r="D94" s="226" t="s">
        <v>146</v>
      </c>
      <c r="E94" s="236" t="s">
        <v>19</v>
      </c>
      <c r="F94" s="237" t="s">
        <v>1175</v>
      </c>
      <c r="G94" s="235"/>
      <c r="H94" s="238">
        <v>1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4" t="s">
        <v>146</v>
      </c>
      <c r="AU94" s="244" t="s">
        <v>81</v>
      </c>
      <c r="AV94" s="13" t="s">
        <v>81</v>
      </c>
      <c r="AW94" s="13" t="s">
        <v>33</v>
      </c>
      <c r="AX94" s="13" t="s">
        <v>79</v>
      </c>
      <c r="AY94" s="244" t="s">
        <v>131</v>
      </c>
    </row>
    <row r="95" s="2" customFormat="1" ht="16.5" customHeight="1">
      <c r="A95" s="39"/>
      <c r="B95" s="40"/>
      <c r="C95" s="213" t="s">
        <v>81</v>
      </c>
      <c r="D95" s="213" t="s">
        <v>133</v>
      </c>
      <c r="E95" s="214" t="s">
        <v>1176</v>
      </c>
      <c r="F95" s="215" t="s">
        <v>1177</v>
      </c>
      <c r="G95" s="216" t="s">
        <v>1171</v>
      </c>
      <c r="H95" s="217">
        <v>1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1172</v>
      </c>
      <c r="AT95" s="224" t="s">
        <v>133</v>
      </c>
      <c r="AU95" s="224" t="s">
        <v>81</v>
      </c>
      <c r="AY95" s="18" t="s">
        <v>131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79</v>
      </c>
      <c r="BK95" s="225">
        <f>ROUND(I95*H95,2)</f>
        <v>0</v>
      </c>
      <c r="BL95" s="18" t="s">
        <v>1172</v>
      </c>
      <c r="BM95" s="224" t="s">
        <v>1178</v>
      </c>
    </row>
    <row r="96" s="2" customFormat="1">
      <c r="A96" s="39"/>
      <c r="B96" s="40"/>
      <c r="C96" s="41"/>
      <c r="D96" s="226" t="s">
        <v>140</v>
      </c>
      <c r="E96" s="41"/>
      <c r="F96" s="227" t="s">
        <v>1177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81</v>
      </c>
    </row>
    <row r="97" s="13" customFormat="1">
      <c r="A97" s="13"/>
      <c r="B97" s="234"/>
      <c r="C97" s="235"/>
      <c r="D97" s="226" t="s">
        <v>146</v>
      </c>
      <c r="E97" s="236" t="s">
        <v>19</v>
      </c>
      <c r="F97" s="237" t="s">
        <v>1179</v>
      </c>
      <c r="G97" s="235"/>
      <c r="H97" s="238">
        <v>1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146</v>
      </c>
      <c r="AU97" s="244" t="s">
        <v>81</v>
      </c>
      <c r="AV97" s="13" t="s">
        <v>81</v>
      </c>
      <c r="AW97" s="13" t="s">
        <v>33</v>
      </c>
      <c r="AX97" s="13" t="s">
        <v>79</v>
      </c>
      <c r="AY97" s="244" t="s">
        <v>131</v>
      </c>
    </row>
    <row r="98" s="2" customFormat="1" ht="16.5" customHeight="1">
      <c r="A98" s="39"/>
      <c r="B98" s="40"/>
      <c r="C98" s="213" t="s">
        <v>157</v>
      </c>
      <c r="D98" s="213" t="s">
        <v>133</v>
      </c>
      <c r="E98" s="214" t="s">
        <v>1180</v>
      </c>
      <c r="F98" s="215" t="s">
        <v>1181</v>
      </c>
      <c r="G98" s="216" t="s">
        <v>1171</v>
      </c>
      <c r="H98" s="217">
        <v>1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1172</v>
      </c>
      <c r="AT98" s="224" t="s">
        <v>133</v>
      </c>
      <c r="AU98" s="224" t="s">
        <v>81</v>
      </c>
      <c r="AY98" s="18" t="s">
        <v>131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1172</v>
      </c>
      <c r="BM98" s="224" t="s">
        <v>1182</v>
      </c>
    </row>
    <row r="99" s="2" customFormat="1">
      <c r="A99" s="39"/>
      <c r="B99" s="40"/>
      <c r="C99" s="41"/>
      <c r="D99" s="226" t="s">
        <v>140</v>
      </c>
      <c r="E99" s="41"/>
      <c r="F99" s="227" t="s">
        <v>1181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140</v>
      </c>
      <c r="AU99" s="18" t="s">
        <v>81</v>
      </c>
    </row>
    <row r="100" s="13" customFormat="1">
      <c r="A100" s="13"/>
      <c r="B100" s="234"/>
      <c r="C100" s="235"/>
      <c r="D100" s="226" t="s">
        <v>146</v>
      </c>
      <c r="E100" s="236" t="s">
        <v>19</v>
      </c>
      <c r="F100" s="237" t="s">
        <v>1183</v>
      </c>
      <c r="G100" s="235"/>
      <c r="H100" s="238">
        <v>1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146</v>
      </c>
      <c r="AU100" s="244" t="s">
        <v>81</v>
      </c>
      <c r="AV100" s="13" t="s">
        <v>81</v>
      </c>
      <c r="AW100" s="13" t="s">
        <v>33</v>
      </c>
      <c r="AX100" s="13" t="s">
        <v>79</v>
      </c>
      <c r="AY100" s="244" t="s">
        <v>131</v>
      </c>
    </row>
    <row r="101" s="2" customFormat="1" ht="16.5" customHeight="1">
      <c r="A101" s="39"/>
      <c r="B101" s="40"/>
      <c r="C101" s="213" t="s">
        <v>138</v>
      </c>
      <c r="D101" s="213" t="s">
        <v>133</v>
      </c>
      <c r="E101" s="214" t="s">
        <v>1184</v>
      </c>
      <c r="F101" s="215" t="s">
        <v>1185</v>
      </c>
      <c r="G101" s="216" t="s">
        <v>1171</v>
      </c>
      <c r="H101" s="217">
        <v>1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1172</v>
      </c>
      <c r="AT101" s="224" t="s">
        <v>133</v>
      </c>
      <c r="AU101" s="224" t="s">
        <v>81</v>
      </c>
      <c r="AY101" s="18" t="s">
        <v>131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79</v>
      </c>
      <c r="BK101" s="225">
        <f>ROUND(I101*H101,2)</f>
        <v>0</v>
      </c>
      <c r="BL101" s="18" t="s">
        <v>1172</v>
      </c>
      <c r="BM101" s="224" t="s">
        <v>1186</v>
      </c>
    </row>
    <row r="102" s="2" customFormat="1">
      <c r="A102" s="39"/>
      <c r="B102" s="40"/>
      <c r="C102" s="41"/>
      <c r="D102" s="226" t="s">
        <v>140</v>
      </c>
      <c r="E102" s="41"/>
      <c r="F102" s="227" t="s">
        <v>1185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140</v>
      </c>
      <c r="AU102" s="18" t="s">
        <v>81</v>
      </c>
    </row>
    <row r="103" s="15" customFormat="1">
      <c r="A103" s="15"/>
      <c r="B103" s="256"/>
      <c r="C103" s="257"/>
      <c r="D103" s="226" t="s">
        <v>146</v>
      </c>
      <c r="E103" s="258" t="s">
        <v>19</v>
      </c>
      <c r="F103" s="259" t="s">
        <v>1187</v>
      </c>
      <c r="G103" s="257"/>
      <c r="H103" s="258" t="s">
        <v>19</v>
      </c>
      <c r="I103" s="260"/>
      <c r="J103" s="257"/>
      <c r="K103" s="257"/>
      <c r="L103" s="261"/>
      <c r="M103" s="262"/>
      <c r="N103" s="263"/>
      <c r="O103" s="263"/>
      <c r="P103" s="263"/>
      <c r="Q103" s="263"/>
      <c r="R103" s="263"/>
      <c r="S103" s="263"/>
      <c r="T103" s="26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5" t="s">
        <v>146</v>
      </c>
      <c r="AU103" s="265" t="s">
        <v>81</v>
      </c>
      <c r="AV103" s="15" t="s">
        <v>79</v>
      </c>
      <c r="AW103" s="15" t="s">
        <v>33</v>
      </c>
      <c r="AX103" s="15" t="s">
        <v>72</v>
      </c>
      <c r="AY103" s="265" t="s">
        <v>131</v>
      </c>
    </row>
    <row r="104" s="13" customFormat="1">
      <c r="A104" s="13"/>
      <c r="B104" s="234"/>
      <c r="C104" s="235"/>
      <c r="D104" s="226" t="s">
        <v>146</v>
      </c>
      <c r="E104" s="236" t="s">
        <v>19</v>
      </c>
      <c r="F104" s="237" t="s">
        <v>1188</v>
      </c>
      <c r="G104" s="235"/>
      <c r="H104" s="238">
        <v>1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146</v>
      </c>
      <c r="AU104" s="244" t="s">
        <v>81</v>
      </c>
      <c r="AV104" s="13" t="s">
        <v>81</v>
      </c>
      <c r="AW104" s="13" t="s">
        <v>33</v>
      </c>
      <c r="AX104" s="13" t="s">
        <v>79</v>
      </c>
      <c r="AY104" s="244" t="s">
        <v>131</v>
      </c>
    </row>
    <row r="105" s="2" customFormat="1" ht="24.15" customHeight="1">
      <c r="A105" s="39"/>
      <c r="B105" s="40"/>
      <c r="C105" s="213" t="s">
        <v>171</v>
      </c>
      <c r="D105" s="213" t="s">
        <v>133</v>
      </c>
      <c r="E105" s="214" t="s">
        <v>1189</v>
      </c>
      <c r="F105" s="215" t="s">
        <v>1190</v>
      </c>
      <c r="G105" s="216" t="s">
        <v>1171</v>
      </c>
      <c r="H105" s="217">
        <v>1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1172</v>
      </c>
      <c r="AT105" s="224" t="s">
        <v>133</v>
      </c>
      <c r="AU105" s="224" t="s">
        <v>81</v>
      </c>
      <c r="AY105" s="18" t="s">
        <v>131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1172</v>
      </c>
      <c r="BM105" s="224" t="s">
        <v>1191</v>
      </c>
    </row>
    <row r="106" s="2" customFormat="1">
      <c r="A106" s="39"/>
      <c r="B106" s="40"/>
      <c r="C106" s="41"/>
      <c r="D106" s="226" t="s">
        <v>140</v>
      </c>
      <c r="E106" s="41"/>
      <c r="F106" s="227" t="s">
        <v>1190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140</v>
      </c>
      <c r="AU106" s="18" t="s">
        <v>81</v>
      </c>
    </row>
    <row r="107" s="13" customFormat="1">
      <c r="A107" s="13"/>
      <c r="B107" s="234"/>
      <c r="C107" s="235"/>
      <c r="D107" s="226" t="s">
        <v>146</v>
      </c>
      <c r="E107" s="236" t="s">
        <v>19</v>
      </c>
      <c r="F107" s="237" t="s">
        <v>1192</v>
      </c>
      <c r="G107" s="235"/>
      <c r="H107" s="238">
        <v>1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146</v>
      </c>
      <c r="AU107" s="244" t="s">
        <v>81</v>
      </c>
      <c r="AV107" s="13" t="s">
        <v>81</v>
      </c>
      <c r="AW107" s="13" t="s">
        <v>33</v>
      </c>
      <c r="AX107" s="13" t="s">
        <v>79</v>
      </c>
      <c r="AY107" s="244" t="s">
        <v>131</v>
      </c>
    </row>
    <row r="108" s="12" customFormat="1" ht="22.8" customHeight="1">
      <c r="A108" s="12"/>
      <c r="B108" s="197"/>
      <c r="C108" s="198"/>
      <c r="D108" s="199" t="s">
        <v>71</v>
      </c>
      <c r="E108" s="211" t="s">
        <v>1193</v>
      </c>
      <c r="F108" s="211" t="s">
        <v>1194</v>
      </c>
      <c r="G108" s="198"/>
      <c r="H108" s="198"/>
      <c r="I108" s="201"/>
      <c r="J108" s="212">
        <f>BK108</f>
        <v>0</v>
      </c>
      <c r="K108" s="198"/>
      <c r="L108" s="203"/>
      <c r="M108" s="204"/>
      <c r="N108" s="205"/>
      <c r="O108" s="205"/>
      <c r="P108" s="206">
        <f>SUM(P109:P126)</f>
        <v>0</v>
      </c>
      <c r="Q108" s="205"/>
      <c r="R108" s="206">
        <f>SUM(R109:R126)</f>
        <v>0</v>
      </c>
      <c r="S108" s="205"/>
      <c r="T108" s="207">
        <f>SUM(T109:T126)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8" t="s">
        <v>171</v>
      </c>
      <c r="AT108" s="209" t="s">
        <v>71</v>
      </c>
      <c r="AU108" s="209" t="s">
        <v>79</v>
      </c>
      <c r="AY108" s="208" t="s">
        <v>131</v>
      </c>
      <c r="BK108" s="210">
        <f>SUM(BK109:BK126)</f>
        <v>0</v>
      </c>
    </row>
    <row r="109" s="2" customFormat="1" ht="16.5" customHeight="1">
      <c r="A109" s="39"/>
      <c r="B109" s="40"/>
      <c r="C109" s="213" t="s">
        <v>178</v>
      </c>
      <c r="D109" s="213" t="s">
        <v>133</v>
      </c>
      <c r="E109" s="214" t="s">
        <v>1195</v>
      </c>
      <c r="F109" s="215" t="s">
        <v>1196</v>
      </c>
      <c r="G109" s="216" t="s">
        <v>1171</v>
      </c>
      <c r="H109" s="217">
        <v>1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1172</v>
      </c>
      <c r="AT109" s="224" t="s">
        <v>133</v>
      </c>
      <c r="AU109" s="224" t="s">
        <v>81</v>
      </c>
      <c r="AY109" s="18" t="s">
        <v>131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1172</v>
      </c>
      <c r="BM109" s="224" t="s">
        <v>1197</v>
      </c>
    </row>
    <row r="110" s="2" customFormat="1">
      <c r="A110" s="39"/>
      <c r="B110" s="40"/>
      <c r="C110" s="41"/>
      <c r="D110" s="226" t="s">
        <v>140</v>
      </c>
      <c r="E110" s="41"/>
      <c r="F110" s="227" t="s">
        <v>1196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81</v>
      </c>
    </row>
    <row r="111" s="15" customFormat="1">
      <c r="A111" s="15"/>
      <c r="B111" s="256"/>
      <c r="C111" s="257"/>
      <c r="D111" s="226" t="s">
        <v>146</v>
      </c>
      <c r="E111" s="258" t="s">
        <v>19</v>
      </c>
      <c r="F111" s="259" t="s">
        <v>1198</v>
      </c>
      <c r="G111" s="257"/>
      <c r="H111" s="258" t="s">
        <v>19</v>
      </c>
      <c r="I111" s="260"/>
      <c r="J111" s="257"/>
      <c r="K111" s="257"/>
      <c r="L111" s="261"/>
      <c r="M111" s="262"/>
      <c r="N111" s="263"/>
      <c r="O111" s="263"/>
      <c r="P111" s="263"/>
      <c r="Q111" s="263"/>
      <c r="R111" s="263"/>
      <c r="S111" s="263"/>
      <c r="T111" s="26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5" t="s">
        <v>146</v>
      </c>
      <c r="AU111" s="265" t="s">
        <v>81</v>
      </c>
      <c r="AV111" s="15" t="s">
        <v>79</v>
      </c>
      <c r="AW111" s="15" t="s">
        <v>33</v>
      </c>
      <c r="AX111" s="15" t="s">
        <v>72</v>
      </c>
      <c r="AY111" s="265" t="s">
        <v>131</v>
      </c>
    </row>
    <row r="112" s="15" customFormat="1">
      <c r="A112" s="15"/>
      <c r="B112" s="256"/>
      <c r="C112" s="257"/>
      <c r="D112" s="226" t="s">
        <v>146</v>
      </c>
      <c r="E112" s="258" t="s">
        <v>19</v>
      </c>
      <c r="F112" s="259" t="s">
        <v>1199</v>
      </c>
      <c r="G112" s="257"/>
      <c r="H112" s="258" t="s">
        <v>19</v>
      </c>
      <c r="I112" s="260"/>
      <c r="J112" s="257"/>
      <c r="K112" s="257"/>
      <c r="L112" s="261"/>
      <c r="M112" s="262"/>
      <c r="N112" s="263"/>
      <c r="O112" s="263"/>
      <c r="P112" s="263"/>
      <c r="Q112" s="263"/>
      <c r="R112" s="263"/>
      <c r="S112" s="263"/>
      <c r="T112" s="26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5" t="s">
        <v>146</v>
      </c>
      <c r="AU112" s="265" t="s">
        <v>81</v>
      </c>
      <c r="AV112" s="15" t="s">
        <v>79</v>
      </c>
      <c r="AW112" s="15" t="s">
        <v>33</v>
      </c>
      <c r="AX112" s="15" t="s">
        <v>72</v>
      </c>
      <c r="AY112" s="265" t="s">
        <v>131</v>
      </c>
    </row>
    <row r="113" s="13" customFormat="1">
      <c r="A113" s="13"/>
      <c r="B113" s="234"/>
      <c r="C113" s="235"/>
      <c r="D113" s="226" t="s">
        <v>146</v>
      </c>
      <c r="E113" s="236" t="s">
        <v>19</v>
      </c>
      <c r="F113" s="237" t="s">
        <v>79</v>
      </c>
      <c r="G113" s="235"/>
      <c r="H113" s="238">
        <v>1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146</v>
      </c>
      <c r="AU113" s="244" t="s">
        <v>81</v>
      </c>
      <c r="AV113" s="13" t="s">
        <v>81</v>
      </c>
      <c r="AW113" s="13" t="s">
        <v>33</v>
      </c>
      <c r="AX113" s="13" t="s">
        <v>79</v>
      </c>
      <c r="AY113" s="244" t="s">
        <v>131</v>
      </c>
    </row>
    <row r="114" s="2" customFormat="1" ht="16.5" customHeight="1">
      <c r="A114" s="39"/>
      <c r="B114" s="40"/>
      <c r="C114" s="213" t="s">
        <v>185</v>
      </c>
      <c r="D114" s="213" t="s">
        <v>133</v>
      </c>
      <c r="E114" s="214" t="s">
        <v>1200</v>
      </c>
      <c r="F114" s="215" t="s">
        <v>1201</v>
      </c>
      <c r="G114" s="216" t="s">
        <v>1171</v>
      </c>
      <c r="H114" s="217">
        <v>1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1172</v>
      </c>
      <c r="AT114" s="224" t="s">
        <v>133</v>
      </c>
      <c r="AU114" s="224" t="s">
        <v>81</v>
      </c>
      <c r="AY114" s="18" t="s">
        <v>131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1172</v>
      </c>
      <c r="BM114" s="224" t="s">
        <v>1202</v>
      </c>
    </row>
    <row r="115" s="2" customFormat="1">
      <c r="A115" s="39"/>
      <c r="B115" s="40"/>
      <c r="C115" s="41"/>
      <c r="D115" s="226" t="s">
        <v>140</v>
      </c>
      <c r="E115" s="41"/>
      <c r="F115" s="227" t="s">
        <v>1201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140</v>
      </c>
      <c r="AU115" s="18" t="s">
        <v>81</v>
      </c>
    </row>
    <row r="116" s="15" customFormat="1">
      <c r="A116" s="15"/>
      <c r="B116" s="256"/>
      <c r="C116" s="257"/>
      <c r="D116" s="226" t="s">
        <v>146</v>
      </c>
      <c r="E116" s="258" t="s">
        <v>19</v>
      </c>
      <c r="F116" s="259" t="s">
        <v>1203</v>
      </c>
      <c r="G116" s="257"/>
      <c r="H116" s="258" t="s">
        <v>19</v>
      </c>
      <c r="I116" s="260"/>
      <c r="J116" s="257"/>
      <c r="K116" s="257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146</v>
      </c>
      <c r="AU116" s="265" t="s">
        <v>81</v>
      </c>
      <c r="AV116" s="15" t="s">
        <v>79</v>
      </c>
      <c r="AW116" s="15" t="s">
        <v>33</v>
      </c>
      <c r="AX116" s="15" t="s">
        <v>72</v>
      </c>
      <c r="AY116" s="265" t="s">
        <v>131</v>
      </c>
    </row>
    <row r="117" s="15" customFormat="1">
      <c r="A117" s="15"/>
      <c r="B117" s="256"/>
      <c r="C117" s="257"/>
      <c r="D117" s="226" t="s">
        <v>146</v>
      </c>
      <c r="E117" s="258" t="s">
        <v>19</v>
      </c>
      <c r="F117" s="259" t="s">
        <v>1204</v>
      </c>
      <c r="G117" s="257"/>
      <c r="H117" s="258" t="s">
        <v>19</v>
      </c>
      <c r="I117" s="260"/>
      <c r="J117" s="257"/>
      <c r="K117" s="257"/>
      <c r="L117" s="261"/>
      <c r="M117" s="262"/>
      <c r="N117" s="263"/>
      <c r="O117" s="263"/>
      <c r="P117" s="263"/>
      <c r="Q117" s="263"/>
      <c r="R117" s="263"/>
      <c r="S117" s="263"/>
      <c r="T117" s="26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5" t="s">
        <v>146</v>
      </c>
      <c r="AU117" s="265" t="s">
        <v>81</v>
      </c>
      <c r="AV117" s="15" t="s">
        <v>79</v>
      </c>
      <c r="AW117" s="15" t="s">
        <v>33</v>
      </c>
      <c r="AX117" s="15" t="s">
        <v>72</v>
      </c>
      <c r="AY117" s="265" t="s">
        <v>131</v>
      </c>
    </row>
    <row r="118" s="13" customFormat="1">
      <c r="A118" s="13"/>
      <c r="B118" s="234"/>
      <c r="C118" s="235"/>
      <c r="D118" s="226" t="s">
        <v>146</v>
      </c>
      <c r="E118" s="236" t="s">
        <v>19</v>
      </c>
      <c r="F118" s="237" t="s">
        <v>79</v>
      </c>
      <c r="G118" s="235"/>
      <c r="H118" s="238">
        <v>1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146</v>
      </c>
      <c r="AU118" s="244" t="s">
        <v>81</v>
      </c>
      <c r="AV118" s="13" t="s">
        <v>81</v>
      </c>
      <c r="AW118" s="13" t="s">
        <v>33</v>
      </c>
      <c r="AX118" s="13" t="s">
        <v>79</v>
      </c>
      <c r="AY118" s="244" t="s">
        <v>131</v>
      </c>
    </row>
    <row r="119" s="2" customFormat="1" ht="16.5" customHeight="1">
      <c r="A119" s="39"/>
      <c r="B119" s="40"/>
      <c r="C119" s="213" t="s">
        <v>192</v>
      </c>
      <c r="D119" s="213" t="s">
        <v>133</v>
      </c>
      <c r="E119" s="214" t="s">
        <v>1205</v>
      </c>
      <c r="F119" s="215" t="s">
        <v>1206</v>
      </c>
      <c r="G119" s="216" t="s">
        <v>1171</v>
      </c>
      <c r="H119" s="217">
        <v>1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1172</v>
      </c>
      <c r="AT119" s="224" t="s">
        <v>133</v>
      </c>
      <c r="AU119" s="224" t="s">
        <v>81</v>
      </c>
      <c r="AY119" s="18" t="s">
        <v>131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1172</v>
      </c>
      <c r="BM119" s="224" t="s">
        <v>1207</v>
      </c>
    </row>
    <row r="120" s="2" customFormat="1">
      <c r="A120" s="39"/>
      <c r="B120" s="40"/>
      <c r="C120" s="41"/>
      <c r="D120" s="226" t="s">
        <v>140</v>
      </c>
      <c r="E120" s="41"/>
      <c r="F120" s="227" t="s">
        <v>1206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140</v>
      </c>
      <c r="AU120" s="18" t="s">
        <v>81</v>
      </c>
    </row>
    <row r="121" s="13" customFormat="1">
      <c r="A121" s="13"/>
      <c r="B121" s="234"/>
      <c r="C121" s="235"/>
      <c r="D121" s="226" t="s">
        <v>146</v>
      </c>
      <c r="E121" s="236" t="s">
        <v>19</v>
      </c>
      <c r="F121" s="237" t="s">
        <v>1208</v>
      </c>
      <c r="G121" s="235"/>
      <c r="H121" s="238">
        <v>1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146</v>
      </c>
      <c r="AU121" s="244" t="s">
        <v>81</v>
      </c>
      <c r="AV121" s="13" t="s">
        <v>81</v>
      </c>
      <c r="AW121" s="13" t="s">
        <v>33</v>
      </c>
      <c r="AX121" s="13" t="s">
        <v>79</v>
      </c>
      <c r="AY121" s="244" t="s">
        <v>131</v>
      </c>
    </row>
    <row r="122" s="2" customFormat="1" ht="16.5" customHeight="1">
      <c r="A122" s="39"/>
      <c r="B122" s="40"/>
      <c r="C122" s="213" t="s">
        <v>202</v>
      </c>
      <c r="D122" s="213" t="s">
        <v>133</v>
      </c>
      <c r="E122" s="214" t="s">
        <v>1209</v>
      </c>
      <c r="F122" s="215" t="s">
        <v>1210</v>
      </c>
      <c r="G122" s="216" t="s">
        <v>1171</v>
      </c>
      <c r="H122" s="217">
        <v>1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1172</v>
      </c>
      <c r="AT122" s="224" t="s">
        <v>133</v>
      </c>
      <c r="AU122" s="224" t="s">
        <v>81</v>
      </c>
      <c r="AY122" s="18" t="s">
        <v>131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1172</v>
      </c>
      <c r="BM122" s="224" t="s">
        <v>1211</v>
      </c>
    </row>
    <row r="123" s="2" customFormat="1">
      <c r="A123" s="39"/>
      <c r="B123" s="40"/>
      <c r="C123" s="41"/>
      <c r="D123" s="226" t="s">
        <v>140</v>
      </c>
      <c r="E123" s="41"/>
      <c r="F123" s="227" t="s">
        <v>1210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140</v>
      </c>
      <c r="AU123" s="18" t="s">
        <v>81</v>
      </c>
    </row>
    <row r="124" s="15" customFormat="1">
      <c r="A124" s="15"/>
      <c r="B124" s="256"/>
      <c r="C124" s="257"/>
      <c r="D124" s="226" t="s">
        <v>146</v>
      </c>
      <c r="E124" s="258" t="s">
        <v>19</v>
      </c>
      <c r="F124" s="259" t="s">
        <v>1212</v>
      </c>
      <c r="G124" s="257"/>
      <c r="H124" s="258" t="s">
        <v>19</v>
      </c>
      <c r="I124" s="260"/>
      <c r="J124" s="257"/>
      <c r="K124" s="257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146</v>
      </c>
      <c r="AU124" s="265" t="s">
        <v>81</v>
      </c>
      <c r="AV124" s="15" t="s">
        <v>79</v>
      </c>
      <c r="AW124" s="15" t="s">
        <v>33</v>
      </c>
      <c r="AX124" s="15" t="s">
        <v>72</v>
      </c>
      <c r="AY124" s="265" t="s">
        <v>131</v>
      </c>
    </row>
    <row r="125" s="15" customFormat="1">
      <c r="A125" s="15"/>
      <c r="B125" s="256"/>
      <c r="C125" s="257"/>
      <c r="D125" s="226" t="s">
        <v>146</v>
      </c>
      <c r="E125" s="258" t="s">
        <v>19</v>
      </c>
      <c r="F125" s="259" t="s">
        <v>1213</v>
      </c>
      <c r="G125" s="257"/>
      <c r="H125" s="258" t="s">
        <v>19</v>
      </c>
      <c r="I125" s="260"/>
      <c r="J125" s="257"/>
      <c r="K125" s="257"/>
      <c r="L125" s="261"/>
      <c r="M125" s="262"/>
      <c r="N125" s="263"/>
      <c r="O125" s="263"/>
      <c r="P125" s="263"/>
      <c r="Q125" s="263"/>
      <c r="R125" s="263"/>
      <c r="S125" s="263"/>
      <c r="T125" s="26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5" t="s">
        <v>146</v>
      </c>
      <c r="AU125" s="265" t="s">
        <v>81</v>
      </c>
      <c r="AV125" s="15" t="s">
        <v>79</v>
      </c>
      <c r="AW125" s="15" t="s">
        <v>33</v>
      </c>
      <c r="AX125" s="15" t="s">
        <v>72</v>
      </c>
      <c r="AY125" s="265" t="s">
        <v>131</v>
      </c>
    </row>
    <row r="126" s="13" customFormat="1">
      <c r="A126" s="13"/>
      <c r="B126" s="234"/>
      <c r="C126" s="235"/>
      <c r="D126" s="226" t="s">
        <v>146</v>
      </c>
      <c r="E126" s="236" t="s">
        <v>19</v>
      </c>
      <c r="F126" s="237" t="s">
        <v>79</v>
      </c>
      <c r="G126" s="235"/>
      <c r="H126" s="238">
        <v>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146</v>
      </c>
      <c r="AU126" s="244" t="s">
        <v>81</v>
      </c>
      <c r="AV126" s="13" t="s">
        <v>81</v>
      </c>
      <c r="AW126" s="13" t="s">
        <v>33</v>
      </c>
      <c r="AX126" s="13" t="s">
        <v>79</v>
      </c>
      <c r="AY126" s="244" t="s">
        <v>131</v>
      </c>
    </row>
    <row r="127" s="12" customFormat="1" ht="22.8" customHeight="1">
      <c r="A127" s="12"/>
      <c r="B127" s="197"/>
      <c r="C127" s="198"/>
      <c r="D127" s="199" t="s">
        <v>71</v>
      </c>
      <c r="E127" s="211" t="s">
        <v>1214</v>
      </c>
      <c r="F127" s="211" t="s">
        <v>1215</v>
      </c>
      <c r="G127" s="198"/>
      <c r="H127" s="198"/>
      <c r="I127" s="201"/>
      <c r="J127" s="212">
        <f>BK127</f>
        <v>0</v>
      </c>
      <c r="K127" s="198"/>
      <c r="L127" s="203"/>
      <c r="M127" s="204"/>
      <c r="N127" s="205"/>
      <c r="O127" s="205"/>
      <c r="P127" s="206">
        <f>SUM(P128:P130)</f>
        <v>0</v>
      </c>
      <c r="Q127" s="205"/>
      <c r="R127" s="206">
        <f>SUM(R128:R130)</f>
        <v>0</v>
      </c>
      <c r="S127" s="205"/>
      <c r="T127" s="207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171</v>
      </c>
      <c r="AT127" s="209" t="s">
        <v>71</v>
      </c>
      <c r="AU127" s="209" t="s">
        <v>79</v>
      </c>
      <c r="AY127" s="208" t="s">
        <v>131</v>
      </c>
      <c r="BK127" s="210">
        <f>SUM(BK128:BK130)</f>
        <v>0</v>
      </c>
    </row>
    <row r="128" s="2" customFormat="1" ht="16.5" customHeight="1">
      <c r="A128" s="39"/>
      <c r="B128" s="40"/>
      <c r="C128" s="213" t="s">
        <v>213</v>
      </c>
      <c r="D128" s="213" t="s">
        <v>133</v>
      </c>
      <c r="E128" s="214" t="s">
        <v>1216</v>
      </c>
      <c r="F128" s="215" t="s">
        <v>1217</v>
      </c>
      <c r="G128" s="216" t="s">
        <v>1171</v>
      </c>
      <c r="H128" s="217">
        <v>2</v>
      </c>
      <c r="I128" s="218"/>
      <c r="J128" s="219">
        <f>ROUND(I128*H128,2)</f>
        <v>0</v>
      </c>
      <c r="K128" s="215" t="s">
        <v>19</v>
      </c>
      <c r="L128" s="45"/>
      <c r="M128" s="220" t="s">
        <v>19</v>
      </c>
      <c r="N128" s="221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1172</v>
      </c>
      <c r="AT128" s="224" t="s">
        <v>133</v>
      </c>
      <c r="AU128" s="224" t="s">
        <v>81</v>
      </c>
      <c r="AY128" s="18" t="s">
        <v>131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1172</v>
      </c>
      <c r="BM128" s="224" t="s">
        <v>1218</v>
      </c>
    </row>
    <row r="129" s="2" customFormat="1">
      <c r="A129" s="39"/>
      <c r="B129" s="40"/>
      <c r="C129" s="41"/>
      <c r="D129" s="226" t="s">
        <v>140</v>
      </c>
      <c r="E129" s="41"/>
      <c r="F129" s="227" t="s">
        <v>1217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140</v>
      </c>
      <c r="AU129" s="18" t="s">
        <v>81</v>
      </c>
    </row>
    <row r="130" s="13" customFormat="1">
      <c r="A130" s="13"/>
      <c r="B130" s="234"/>
      <c r="C130" s="235"/>
      <c r="D130" s="226" t="s">
        <v>146</v>
      </c>
      <c r="E130" s="236" t="s">
        <v>19</v>
      </c>
      <c r="F130" s="237" t="s">
        <v>1219</v>
      </c>
      <c r="G130" s="235"/>
      <c r="H130" s="238">
        <v>2</v>
      </c>
      <c r="I130" s="239"/>
      <c r="J130" s="235"/>
      <c r="K130" s="235"/>
      <c r="L130" s="240"/>
      <c r="M130" s="280"/>
      <c r="N130" s="281"/>
      <c r="O130" s="281"/>
      <c r="P130" s="281"/>
      <c r="Q130" s="281"/>
      <c r="R130" s="281"/>
      <c r="S130" s="281"/>
      <c r="T130" s="28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146</v>
      </c>
      <c r="AU130" s="244" t="s">
        <v>81</v>
      </c>
      <c r="AV130" s="13" t="s">
        <v>81</v>
      </c>
      <c r="AW130" s="13" t="s">
        <v>33</v>
      </c>
      <c r="AX130" s="13" t="s">
        <v>79</v>
      </c>
      <c r="AY130" s="244" t="s">
        <v>131</v>
      </c>
    </row>
    <row r="131" s="2" customFormat="1" ht="6.96" customHeight="1">
      <c r="A131" s="39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ks0CWGCxlnyj7k7i4PcLuphs4e7y8EVfIxDsEf1W8+mWjJQtp5JiFV1ygFtXs070umREgCkipNya945fRAysPQ==" hashValue="1vV5w1xfbnnX3wp6QHc4AlzUE1v7OhbkPstURhXO8Rtc1h/slsbPWcUoZPmedXnXYRV5asbokjTtn9VSkl/5CA==" algorithmName="SHA-512" password="CC35"/>
  <autoFilter ref="C88:K1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1220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1221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1222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1223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1224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1225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1226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1227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1228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1229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1230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78</v>
      </c>
      <c r="F18" s="294" t="s">
        <v>1231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1232</v>
      </c>
      <c r="F19" s="294" t="s">
        <v>1233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1234</v>
      </c>
      <c r="F20" s="294" t="s">
        <v>1235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1236</v>
      </c>
      <c r="F21" s="294" t="s">
        <v>1237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1238</v>
      </c>
      <c r="F22" s="294" t="s">
        <v>1239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84</v>
      </c>
      <c r="F23" s="294" t="s">
        <v>1240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1241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1242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1243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1244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1245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1246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1247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1248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1249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117</v>
      </c>
      <c r="F36" s="294"/>
      <c r="G36" s="294" t="s">
        <v>1250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1251</v>
      </c>
      <c r="F37" s="294"/>
      <c r="G37" s="294" t="s">
        <v>1252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53</v>
      </c>
      <c r="F38" s="294"/>
      <c r="G38" s="294" t="s">
        <v>1253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54</v>
      </c>
      <c r="F39" s="294"/>
      <c r="G39" s="294" t="s">
        <v>1254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118</v>
      </c>
      <c r="F40" s="294"/>
      <c r="G40" s="294" t="s">
        <v>1255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119</v>
      </c>
      <c r="F41" s="294"/>
      <c r="G41" s="294" t="s">
        <v>1256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1257</v>
      </c>
      <c r="F42" s="294"/>
      <c r="G42" s="294" t="s">
        <v>1258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1259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1260</v>
      </c>
      <c r="F44" s="294"/>
      <c r="G44" s="294" t="s">
        <v>1261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121</v>
      </c>
      <c r="F45" s="294"/>
      <c r="G45" s="294" t="s">
        <v>1262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1263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1264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1265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1266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1267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1268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1269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1270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1271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1272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1273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1274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1275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1276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1277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1278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1279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1280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1281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1282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1283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1284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1285</v>
      </c>
      <c r="D76" s="312"/>
      <c r="E76" s="312"/>
      <c r="F76" s="312" t="s">
        <v>1286</v>
      </c>
      <c r="G76" s="313"/>
      <c r="H76" s="312" t="s">
        <v>54</v>
      </c>
      <c r="I76" s="312" t="s">
        <v>57</v>
      </c>
      <c r="J76" s="312" t="s">
        <v>1287</v>
      </c>
      <c r="K76" s="311"/>
    </row>
    <row r="77" s="1" customFormat="1" ht="17.25" customHeight="1">
      <c r="B77" s="309"/>
      <c r="C77" s="314" t="s">
        <v>1288</v>
      </c>
      <c r="D77" s="314"/>
      <c r="E77" s="314"/>
      <c r="F77" s="315" t="s">
        <v>1289</v>
      </c>
      <c r="G77" s="316"/>
      <c r="H77" s="314"/>
      <c r="I77" s="314"/>
      <c r="J77" s="314" t="s">
        <v>1290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53</v>
      </c>
      <c r="D79" s="319"/>
      <c r="E79" s="319"/>
      <c r="F79" s="320" t="s">
        <v>1291</v>
      </c>
      <c r="G79" s="321"/>
      <c r="H79" s="297" t="s">
        <v>1292</v>
      </c>
      <c r="I79" s="297" t="s">
        <v>1293</v>
      </c>
      <c r="J79" s="297">
        <v>20</v>
      </c>
      <c r="K79" s="311"/>
    </row>
    <row r="80" s="1" customFormat="1" ht="15" customHeight="1">
      <c r="B80" s="309"/>
      <c r="C80" s="297" t="s">
        <v>1294</v>
      </c>
      <c r="D80" s="297"/>
      <c r="E80" s="297"/>
      <c r="F80" s="320" t="s">
        <v>1291</v>
      </c>
      <c r="G80" s="321"/>
      <c r="H80" s="297" t="s">
        <v>1295</v>
      </c>
      <c r="I80" s="297" t="s">
        <v>1293</v>
      </c>
      <c r="J80" s="297">
        <v>120</v>
      </c>
      <c r="K80" s="311"/>
    </row>
    <row r="81" s="1" customFormat="1" ht="15" customHeight="1">
      <c r="B81" s="322"/>
      <c r="C81" s="297" t="s">
        <v>1296</v>
      </c>
      <c r="D81" s="297"/>
      <c r="E81" s="297"/>
      <c r="F81" s="320" t="s">
        <v>1297</v>
      </c>
      <c r="G81" s="321"/>
      <c r="H81" s="297" t="s">
        <v>1298</v>
      </c>
      <c r="I81" s="297" t="s">
        <v>1293</v>
      </c>
      <c r="J81" s="297">
        <v>50</v>
      </c>
      <c r="K81" s="311"/>
    </row>
    <row r="82" s="1" customFormat="1" ht="15" customHeight="1">
      <c r="B82" s="322"/>
      <c r="C82" s="297" t="s">
        <v>1299</v>
      </c>
      <c r="D82" s="297"/>
      <c r="E82" s="297"/>
      <c r="F82" s="320" t="s">
        <v>1291</v>
      </c>
      <c r="G82" s="321"/>
      <c r="H82" s="297" t="s">
        <v>1300</v>
      </c>
      <c r="I82" s="297" t="s">
        <v>1301</v>
      </c>
      <c r="J82" s="297"/>
      <c r="K82" s="311"/>
    </row>
    <row r="83" s="1" customFormat="1" ht="15" customHeight="1">
      <c r="B83" s="322"/>
      <c r="C83" s="323" t="s">
        <v>1302</v>
      </c>
      <c r="D83" s="323"/>
      <c r="E83" s="323"/>
      <c r="F83" s="324" t="s">
        <v>1297</v>
      </c>
      <c r="G83" s="323"/>
      <c r="H83" s="323" t="s">
        <v>1303</v>
      </c>
      <c r="I83" s="323" t="s">
        <v>1293</v>
      </c>
      <c r="J83" s="323">
        <v>15</v>
      </c>
      <c r="K83" s="311"/>
    </row>
    <row r="84" s="1" customFormat="1" ht="15" customHeight="1">
      <c r="B84" s="322"/>
      <c r="C84" s="323" t="s">
        <v>1304</v>
      </c>
      <c r="D84" s="323"/>
      <c r="E84" s="323"/>
      <c r="F84" s="324" t="s">
        <v>1297</v>
      </c>
      <c r="G84" s="323"/>
      <c r="H84" s="323" t="s">
        <v>1305</v>
      </c>
      <c r="I84" s="323" t="s">
        <v>1293</v>
      </c>
      <c r="J84" s="323">
        <v>15</v>
      </c>
      <c r="K84" s="311"/>
    </row>
    <row r="85" s="1" customFormat="1" ht="15" customHeight="1">
      <c r="B85" s="322"/>
      <c r="C85" s="323" t="s">
        <v>1306</v>
      </c>
      <c r="D85" s="323"/>
      <c r="E85" s="323"/>
      <c r="F85" s="324" t="s">
        <v>1297</v>
      </c>
      <c r="G85" s="323"/>
      <c r="H85" s="323" t="s">
        <v>1307</v>
      </c>
      <c r="I85" s="323" t="s">
        <v>1293</v>
      </c>
      <c r="J85" s="323">
        <v>20</v>
      </c>
      <c r="K85" s="311"/>
    </row>
    <row r="86" s="1" customFormat="1" ht="15" customHeight="1">
      <c r="B86" s="322"/>
      <c r="C86" s="323" t="s">
        <v>1308</v>
      </c>
      <c r="D86" s="323"/>
      <c r="E86" s="323"/>
      <c r="F86" s="324" t="s">
        <v>1297</v>
      </c>
      <c r="G86" s="323"/>
      <c r="H86" s="323" t="s">
        <v>1309</v>
      </c>
      <c r="I86" s="323" t="s">
        <v>1293</v>
      </c>
      <c r="J86" s="323">
        <v>20</v>
      </c>
      <c r="K86" s="311"/>
    </row>
    <row r="87" s="1" customFormat="1" ht="15" customHeight="1">
      <c r="B87" s="322"/>
      <c r="C87" s="297" t="s">
        <v>1310</v>
      </c>
      <c r="D87" s="297"/>
      <c r="E87" s="297"/>
      <c r="F87" s="320" t="s">
        <v>1297</v>
      </c>
      <c r="G87" s="321"/>
      <c r="H87" s="297" t="s">
        <v>1311</v>
      </c>
      <c r="I87" s="297" t="s">
        <v>1293</v>
      </c>
      <c r="J87" s="297">
        <v>50</v>
      </c>
      <c r="K87" s="311"/>
    </row>
    <row r="88" s="1" customFormat="1" ht="15" customHeight="1">
      <c r="B88" s="322"/>
      <c r="C88" s="297" t="s">
        <v>1312</v>
      </c>
      <c r="D88" s="297"/>
      <c r="E88" s="297"/>
      <c r="F88" s="320" t="s">
        <v>1297</v>
      </c>
      <c r="G88" s="321"/>
      <c r="H88" s="297" t="s">
        <v>1313</v>
      </c>
      <c r="I88" s="297" t="s">
        <v>1293</v>
      </c>
      <c r="J88" s="297">
        <v>20</v>
      </c>
      <c r="K88" s="311"/>
    </row>
    <row r="89" s="1" customFormat="1" ht="15" customHeight="1">
      <c r="B89" s="322"/>
      <c r="C89" s="297" t="s">
        <v>1314</v>
      </c>
      <c r="D89" s="297"/>
      <c r="E89" s="297"/>
      <c r="F89" s="320" t="s">
        <v>1297</v>
      </c>
      <c r="G89" s="321"/>
      <c r="H89" s="297" t="s">
        <v>1315</v>
      </c>
      <c r="I89" s="297" t="s">
        <v>1293</v>
      </c>
      <c r="J89" s="297">
        <v>20</v>
      </c>
      <c r="K89" s="311"/>
    </row>
    <row r="90" s="1" customFormat="1" ht="15" customHeight="1">
      <c r="B90" s="322"/>
      <c r="C90" s="297" t="s">
        <v>1316</v>
      </c>
      <c r="D90" s="297"/>
      <c r="E90" s="297"/>
      <c r="F90" s="320" t="s">
        <v>1297</v>
      </c>
      <c r="G90" s="321"/>
      <c r="H90" s="297" t="s">
        <v>1317</v>
      </c>
      <c r="I90" s="297" t="s">
        <v>1293</v>
      </c>
      <c r="J90" s="297">
        <v>50</v>
      </c>
      <c r="K90" s="311"/>
    </row>
    <row r="91" s="1" customFormat="1" ht="15" customHeight="1">
      <c r="B91" s="322"/>
      <c r="C91" s="297" t="s">
        <v>1318</v>
      </c>
      <c r="D91" s="297"/>
      <c r="E91" s="297"/>
      <c r="F91" s="320" t="s">
        <v>1297</v>
      </c>
      <c r="G91" s="321"/>
      <c r="H91" s="297" t="s">
        <v>1318</v>
      </c>
      <c r="I91" s="297" t="s">
        <v>1293</v>
      </c>
      <c r="J91" s="297">
        <v>50</v>
      </c>
      <c r="K91" s="311"/>
    </row>
    <row r="92" s="1" customFormat="1" ht="15" customHeight="1">
      <c r="B92" s="322"/>
      <c r="C92" s="297" t="s">
        <v>1319</v>
      </c>
      <c r="D92" s="297"/>
      <c r="E92" s="297"/>
      <c r="F92" s="320" t="s">
        <v>1297</v>
      </c>
      <c r="G92" s="321"/>
      <c r="H92" s="297" t="s">
        <v>1320</v>
      </c>
      <c r="I92" s="297" t="s">
        <v>1293</v>
      </c>
      <c r="J92" s="297">
        <v>255</v>
      </c>
      <c r="K92" s="311"/>
    </row>
    <row r="93" s="1" customFormat="1" ht="15" customHeight="1">
      <c r="B93" s="322"/>
      <c r="C93" s="297" t="s">
        <v>1321</v>
      </c>
      <c r="D93" s="297"/>
      <c r="E93" s="297"/>
      <c r="F93" s="320" t="s">
        <v>1291</v>
      </c>
      <c r="G93" s="321"/>
      <c r="H93" s="297" t="s">
        <v>1322</v>
      </c>
      <c r="I93" s="297" t="s">
        <v>1323</v>
      </c>
      <c r="J93" s="297"/>
      <c r="K93" s="311"/>
    </row>
    <row r="94" s="1" customFormat="1" ht="15" customHeight="1">
      <c r="B94" s="322"/>
      <c r="C94" s="297" t="s">
        <v>1324</v>
      </c>
      <c r="D94" s="297"/>
      <c r="E94" s="297"/>
      <c r="F94" s="320" t="s">
        <v>1291</v>
      </c>
      <c r="G94" s="321"/>
      <c r="H94" s="297" t="s">
        <v>1325</v>
      </c>
      <c r="I94" s="297" t="s">
        <v>1326</v>
      </c>
      <c r="J94" s="297"/>
      <c r="K94" s="311"/>
    </row>
    <row r="95" s="1" customFormat="1" ht="15" customHeight="1">
      <c r="B95" s="322"/>
      <c r="C95" s="297" t="s">
        <v>1327</v>
      </c>
      <c r="D95" s="297"/>
      <c r="E95" s="297"/>
      <c r="F95" s="320" t="s">
        <v>1291</v>
      </c>
      <c r="G95" s="321"/>
      <c r="H95" s="297" t="s">
        <v>1327</v>
      </c>
      <c r="I95" s="297" t="s">
        <v>1326</v>
      </c>
      <c r="J95" s="297"/>
      <c r="K95" s="311"/>
    </row>
    <row r="96" s="1" customFormat="1" ht="15" customHeight="1">
      <c r="B96" s="322"/>
      <c r="C96" s="297" t="s">
        <v>38</v>
      </c>
      <c r="D96" s="297"/>
      <c r="E96" s="297"/>
      <c r="F96" s="320" t="s">
        <v>1291</v>
      </c>
      <c r="G96" s="321"/>
      <c r="H96" s="297" t="s">
        <v>1328</v>
      </c>
      <c r="I96" s="297" t="s">
        <v>1326</v>
      </c>
      <c r="J96" s="297"/>
      <c r="K96" s="311"/>
    </row>
    <row r="97" s="1" customFormat="1" ht="15" customHeight="1">
      <c r="B97" s="322"/>
      <c r="C97" s="297" t="s">
        <v>48</v>
      </c>
      <c r="D97" s="297"/>
      <c r="E97" s="297"/>
      <c r="F97" s="320" t="s">
        <v>1291</v>
      </c>
      <c r="G97" s="321"/>
      <c r="H97" s="297" t="s">
        <v>1329</v>
      </c>
      <c r="I97" s="297" t="s">
        <v>1326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1330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1285</v>
      </c>
      <c r="D103" s="312"/>
      <c r="E103" s="312"/>
      <c r="F103" s="312" t="s">
        <v>1286</v>
      </c>
      <c r="G103" s="313"/>
      <c r="H103" s="312" t="s">
        <v>54</v>
      </c>
      <c r="I103" s="312" t="s">
        <v>57</v>
      </c>
      <c r="J103" s="312" t="s">
        <v>1287</v>
      </c>
      <c r="K103" s="311"/>
    </row>
    <row r="104" s="1" customFormat="1" ht="17.25" customHeight="1">
      <c r="B104" s="309"/>
      <c r="C104" s="314" t="s">
        <v>1288</v>
      </c>
      <c r="D104" s="314"/>
      <c r="E104" s="314"/>
      <c r="F104" s="315" t="s">
        <v>1289</v>
      </c>
      <c r="G104" s="316"/>
      <c r="H104" s="314"/>
      <c r="I104" s="314"/>
      <c r="J104" s="314" t="s">
        <v>1290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53</v>
      </c>
      <c r="D106" s="319"/>
      <c r="E106" s="319"/>
      <c r="F106" s="320" t="s">
        <v>1291</v>
      </c>
      <c r="G106" s="297"/>
      <c r="H106" s="297" t="s">
        <v>1331</v>
      </c>
      <c r="I106" s="297" t="s">
        <v>1293</v>
      </c>
      <c r="J106" s="297">
        <v>20</v>
      </c>
      <c r="K106" s="311"/>
    </row>
    <row r="107" s="1" customFormat="1" ht="15" customHeight="1">
      <c r="B107" s="309"/>
      <c r="C107" s="297" t="s">
        <v>1294</v>
      </c>
      <c r="D107" s="297"/>
      <c r="E107" s="297"/>
      <c r="F107" s="320" t="s">
        <v>1291</v>
      </c>
      <c r="G107" s="297"/>
      <c r="H107" s="297" t="s">
        <v>1331</v>
      </c>
      <c r="I107" s="297" t="s">
        <v>1293</v>
      </c>
      <c r="J107" s="297">
        <v>120</v>
      </c>
      <c r="K107" s="311"/>
    </row>
    <row r="108" s="1" customFormat="1" ht="15" customHeight="1">
      <c r="B108" s="322"/>
      <c r="C108" s="297" t="s">
        <v>1296</v>
      </c>
      <c r="D108" s="297"/>
      <c r="E108" s="297"/>
      <c r="F108" s="320" t="s">
        <v>1297</v>
      </c>
      <c r="G108" s="297"/>
      <c r="H108" s="297" t="s">
        <v>1331</v>
      </c>
      <c r="I108" s="297" t="s">
        <v>1293</v>
      </c>
      <c r="J108" s="297">
        <v>50</v>
      </c>
      <c r="K108" s="311"/>
    </row>
    <row r="109" s="1" customFormat="1" ht="15" customHeight="1">
      <c r="B109" s="322"/>
      <c r="C109" s="297" t="s">
        <v>1299</v>
      </c>
      <c r="D109" s="297"/>
      <c r="E109" s="297"/>
      <c r="F109" s="320" t="s">
        <v>1291</v>
      </c>
      <c r="G109" s="297"/>
      <c r="H109" s="297" t="s">
        <v>1331</v>
      </c>
      <c r="I109" s="297" t="s">
        <v>1301</v>
      </c>
      <c r="J109" s="297"/>
      <c r="K109" s="311"/>
    </row>
    <row r="110" s="1" customFormat="1" ht="15" customHeight="1">
      <c r="B110" s="322"/>
      <c r="C110" s="297" t="s">
        <v>1310</v>
      </c>
      <c r="D110" s="297"/>
      <c r="E110" s="297"/>
      <c r="F110" s="320" t="s">
        <v>1297</v>
      </c>
      <c r="G110" s="297"/>
      <c r="H110" s="297" t="s">
        <v>1331</v>
      </c>
      <c r="I110" s="297" t="s">
        <v>1293</v>
      </c>
      <c r="J110" s="297">
        <v>50</v>
      </c>
      <c r="K110" s="311"/>
    </row>
    <row r="111" s="1" customFormat="1" ht="15" customHeight="1">
      <c r="B111" s="322"/>
      <c r="C111" s="297" t="s">
        <v>1318</v>
      </c>
      <c r="D111" s="297"/>
      <c r="E111" s="297"/>
      <c r="F111" s="320" t="s">
        <v>1297</v>
      </c>
      <c r="G111" s="297"/>
      <c r="H111" s="297" t="s">
        <v>1331</v>
      </c>
      <c r="I111" s="297" t="s">
        <v>1293</v>
      </c>
      <c r="J111" s="297">
        <v>50</v>
      </c>
      <c r="K111" s="311"/>
    </row>
    <row r="112" s="1" customFormat="1" ht="15" customHeight="1">
      <c r="B112" s="322"/>
      <c r="C112" s="297" t="s">
        <v>1316</v>
      </c>
      <c r="D112" s="297"/>
      <c r="E112" s="297"/>
      <c r="F112" s="320" t="s">
        <v>1297</v>
      </c>
      <c r="G112" s="297"/>
      <c r="H112" s="297" t="s">
        <v>1331</v>
      </c>
      <c r="I112" s="297" t="s">
        <v>1293</v>
      </c>
      <c r="J112" s="297">
        <v>50</v>
      </c>
      <c r="K112" s="311"/>
    </row>
    <row r="113" s="1" customFormat="1" ht="15" customHeight="1">
      <c r="B113" s="322"/>
      <c r="C113" s="297" t="s">
        <v>53</v>
      </c>
      <c r="D113" s="297"/>
      <c r="E113" s="297"/>
      <c r="F113" s="320" t="s">
        <v>1291</v>
      </c>
      <c r="G113" s="297"/>
      <c r="H113" s="297" t="s">
        <v>1332</v>
      </c>
      <c r="I113" s="297" t="s">
        <v>1293</v>
      </c>
      <c r="J113" s="297">
        <v>20</v>
      </c>
      <c r="K113" s="311"/>
    </row>
    <row r="114" s="1" customFormat="1" ht="15" customHeight="1">
      <c r="B114" s="322"/>
      <c r="C114" s="297" t="s">
        <v>1333</v>
      </c>
      <c r="D114" s="297"/>
      <c r="E114" s="297"/>
      <c r="F114" s="320" t="s">
        <v>1291</v>
      </c>
      <c r="G114" s="297"/>
      <c r="H114" s="297" t="s">
        <v>1334</v>
      </c>
      <c r="I114" s="297" t="s">
        <v>1293</v>
      </c>
      <c r="J114" s="297">
        <v>120</v>
      </c>
      <c r="K114" s="311"/>
    </row>
    <row r="115" s="1" customFormat="1" ht="15" customHeight="1">
      <c r="B115" s="322"/>
      <c r="C115" s="297" t="s">
        <v>38</v>
      </c>
      <c r="D115" s="297"/>
      <c r="E115" s="297"/>
      <c r="F115" s="320" t="s">
        <v>1291</v>
      </c>
      <c r="G115" s="297"/>
      <c r="H115" s="297" t="s">
        <v>1335</v>
      </c>
      <c r="I115" s="297" t="s">
        <v>1326</v>
      </c>
      <c r="J115" s="297"/>
      <c r="K115" s="311"/>
    </row>
    <row r="116" s="1" customFormat="1" ht="15" customHeight="1">
      <c r="B116" s="322"/>
      <c r="C116" s="297" t="s">
        <v>48</v>
      </c>
      <c r="D116" s="297"/>
      <c r="E116" s="297"/>
      <c r="F116" s="320" t="s">
        <v>1291</v>
      </c>
      <c r="G116" s="297"/>
      <c r="H116" s="297" t="s">
        <v>1336</v>
      </c>
      <c r="I116" s="297" t="s">
        <v>1326</v>
      </c>
      <c r="J116" s="297"/>
      <c r="K116" s="311"/>
    </row>
    <row r="117" s="1" customFormat="1" ht="15" customHeight="1">
      <c r="B117" s="322"/>
      <c r="C117" s="297" t="s">
        <v>57</v>
      </c>
      <c r="D117" s="297"/>
      <c r="E117" s="297"/>
      <c r="F117" s="320" t="s">
        <v>1291</v>
      </c>
      <c r="G117" s="297"/>
      <c r="H117" s="297" t="s">
        <v>1337</v>
      </c>
      <c r="I117" s="297" t="s">
        <v>1338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1339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1285</v>
      </c>
      <c r="D123" s="312"/>
      <c r="E123" s="312"/>
      <c r="F123" s="312" t="s">
        <v>1286</v>
      </c>
      <c r="G123" s="313"/>
      <c r="H123" s="312" t="s">
        <v>54</v>
      </c>
      <c r="I123" s="312" t="s">
        <v>57</v>
      </c>
      <c r="J123" s="312" t="s">
        <v>1287</v>
      </c>
      <c r="K123" s="341"/>
    </row>
    <row r="124" s="1" customFormat="1" ht="17.25" customHeight="1">
      <c r="B124" s="340"/>
      <c r="C124" s="314" t="s">
        <v>1288</v>
      </c>
      <c r="D124" s="314"/>
      <c r="E124" s="314"/>
      <c r="F124" s="315" t="s">
        <v>1289</v>
      </c>
      <c r="G124" s="316"/>
      <c r="H124" s="314"/>
      <c r="I124" s="314"/>
      <c r="J124" s="314" t="s">
        <v>1290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1294</v>
      </c>
      <c r="D126" s="319"/>
      <c r="E126" s="319"/>
      <c r="F126" s="320" t="s">
        <v>1291</v>
      </c>
      <c r="G126" s="297"/>
      <c r="H126" s="297" t="s">
        <v>1331</v>
      </c>
      <c r="I126" s="297" t="s">
        <v>1293</v>
      </c>
      <c r="J126" s="297">
        <v>120</v>
      </c>
      <c r="K126" s="345"/>
    </row>
    <row r="127" s="1" customFormat="1" ht="15" customHeight="1">
      <c r="B127" s="342"/>
      <c r="C127" s="297" t="s">
        <v>1340</v>
      </c>
      <c r="D127" s="297"/>
      <c r="E127" s="297"/>
      <c r="F127" s="320" t="s">
        <v>1291</v>
      </c>
      <c r="G127" s="297"/>
      <c r="H127" s="297" t="s">
        <v>1341</v>
      </c>
      <c r="I127" s="297" t="s">
        <v>1293</v>
      </c>
      <c r="J127" s="297" t="s">
        <v>1342</v>
      </c>
      <c r="K127" s="345"/>
    </row>
    <row r="128" s="1" customFormat="1" ht="15" customHeight="1">
      <c r="B128" s="342"/>
      <c r="C128" s="297" t="s">
        <v>84</v>
      </c>
      <c r="D128" s="297"/>
      <c r="E128" s="297"/>
      <c r="F128" s="320" t="s">
        <v>1291</v>
      </c>
      <c r="G128" s="297"/>
      <c r="H128" s="297" t="s">
        <v>1343</v>
      </c>
      <c r="I128" s="297" t="s">
        <v>1293</v>
      </c>
      <c r="J128" s="297" t="s">
        <v>1342</v>
      </c>
      <c r="K128" s="345"/>
    </row>
    <row r="129" s="1" customFormat="1" ht="15" customHeight="1">
      <c r="B129" s="342"/>
      <c r="C129" s="297" t="s">
        <v>1302</v>
      </c>
      <c r="D129" s="297"/>
      <c r="E129" s="297"/>
      <c r="F129" s="320" t="s">
        <v>1297</v>
      </c>
      <c r="G129" s="297"/>
      <c r="H129" s="297" t="s">
        <v>1303</v>
      </c>
      <c r="I129" s="297" t="s">
        <v>1293</v>
      </c>
      <c r="J129" s="297">
        <v>15</v>
      </c>
      <c r="K129" s="345"/>
    </row>
    <row r="130" s="1" customFormat="1" ht="15" customHeight="1">
      <c r="B130" s="342"/>
      <c r="C130" s="323" t="s">
        <v>1304</v>
      </c>
      <c r="D130" s="323"/>
      <c r="E130" s="323"/>
      <c r="F130" s="324" t="s">
        <v>1297</v>
      </c>
      <c r="G130" s="323"/>
      <c r="H130" s="323" t="s">
        <v>1305</v>
      </c>
      <c r="I130" s="323" t="s">
        <v>1293</v>
      </c>
      <c r="J130" s="323">
        <v>15</v>
      </c>
      <c r="K130" s="345"/>
    </row>
    <row r="131" s="1" customFormat="1" ht="15" customHeight="1">
      <c r="B131" s="342"/>
      <c r="C131" s="323" t="s">
        <v>1306</v>
      </c>
      <c r="D131" s="323"/>
      <c r="E131" s="323"/>
      <c r="F131" s="324" t="s">
        <v>1297</v>
      </c>
      <c r="G131" s="323"/>
      <c r="H131" s="323" t="s">
        <v>1307</v>
      </c>
      <c r="I131" s="323" t="s">
        <v>1293</v>
      </c>
      <c r="J131" s="323">
        <v>20</v>
      </c>
      <c r="K131" s="345"/>
    </row>
    <row r="132" s="1" customFormat="1" ht="15" customHeight="1">
      <c r="B132" s="342"/>
      <c r="C132" s="323" t="s">
        <v>1308</v>
      </c>
      <c r="D132" s="323"/>
      <c r="E132" s="323"/>
      <c r="F132" s="324" t="s">
        <v>1297</v>
      </c>
      <c r="G132" s="323"/>
      <c r="H132" s="323" t="s">
        <v>1309</v>
      </c>
      <c r="I132" s="323" t="s">
        <v>1293</v>
      </c>
      <c r="J132" s="323">
        <v>20</v>
      </c>
      <c r="K132" s="345"/>
    </row>
    <row r="133" s="1" customFormat="1" ht="15" customHeight="1">
      <c r="B133" s="342"/>
      <c r="C133" s="297" t="s">
        <v>1296</v>
      </c>
      <c r="D133" s="297"/>
      <c r="E133" s="297"/>
      <c r="F133" s="320" t="s">
        <v>1297</v>
      </c>
      <c r="G133" s="297"/>
      <c r="H133" s="297" t="s">
        <v>1331</v>
      </c>
      <c r="I133" s="297" t="s">
        <v>1293</v>
      </c>
      <c r="J133" s="297">
        <v>50</v>
      </c>
      <c r="K133" s="345"/>
    </row>
    <row r="134" s="1" customFormat="1" ht="15" customHeight="1">
      <c r="B134" s="342"/>
      <c r="C134" s="297" t="s">
        <v>1310</v>
      </c>
      <c r="D134" s="297"/>
      <c r="E134" s="297"/>
      <c r="F134" s="320" t="s">
        <v>1297</v>
      </c>
      <c r="G134" s="297"/>
      <c r="H134" s="297" t="s">
        <v>1331</v>
      </c>
      <c r="I134" s="297" t="s">
        <v>1293</v>
      </c>
      <c r="J134" s="297">
        <v>50</v>
      </c>
      <c r="K134" s="345"/>
    </row>
    <row r="135" s="1" customFormat="1" ht="15" customHeight="1">
      <c r="B135" s="342"/>
      <c r="C135" s="297" t="s">
        <v>1316</v>
      </c>
      <c r="D135" s="297"/>
      <c r="E135" s="297"/>
      <c r="F135" s="320" t="s">
        <v>1297</v>
      </c>
      <c r="G135" s="297"/>
      <c r="H135" s="297" t="s">
        <v>1331</v>
      </c>
      <c r="I135" s="297" t="s">
        <v>1293</v>
      </c>
      <c r="J135" s="297">
        <v>50</v>
      </c>
      <c r="K135" s="345"/>
    </row>
    <row r="136" s="1" customFormat="1" ht="15" customHeight="1">
      <c r="B136" s="342"/>
      <c r="C136" s="297" t="s">
        <v>1318</v>
      </c>
      <c r="D136" s="297"/>
      <c r="E136" s="297"/>
      <c r="F136" s="320" t="s">
        <v>1297</v>
      </c>
      <c r="G136" s="297"/>
      <c r="H136" s="297" t="s">
        <v>1331</v>
      </c>
      <c r="I136" s="297" t="s">
        <v>1293</v>
      </c>
      <c r="J136" s="297">
        <v>50</v>
      </c>
      <c r="K136" s="345"/>
    </row>
    <row r="137" s="1" customFormat="1" ht="15" customHeight="1">
      <c r="B137" s="342"/>
      <c r="C137" s="297" t="s">
        <v>1319</v>
      </c>
      <c r="D137" s="297"/>
      <c r="E137" s="297"/>
      <c r="F137" s="320" t="s">
        <v>1297</v>
      </c>
      <c r="G137" s="297"/>
      <c r="H137" s="297" t="s">
        <v>1344</v>
      </c>
      <c r="I137" s="297" t="s">
        <v>1293</v>
      </c>
      <c r="J137" s="297">
        <v>255</v>
      </c>
      <c r="K137" s="345"/>
    </row>
    <row r="138" s="1" customFormat="1" ht="15" customHeight="1">
      <c r="B138" s="342"/>
      <c r="C138" s="297" t="s">
        <v>1321</v>
      </c>
      <c r="D138" s="297"/>
      <c r="E138" s="297"/>
      <c r="F138" s="320" t="s">
        <v>1291</v>
      </c>
      <c r="G138" s="297"/>
      <c r="H138" s="297" t="s">
        <v>1345</v>
      </c>
      <c r="I138" s="297" t="s">
        <v>1323</v>
      </c>
      <c r="J138" s="297"/>
      <c r="K138" s="345"/>
    </row>
    <row r="139" s="1" customFormat="1" ht="15" customHeight="1">
      <c r="B139" s="342"/>
      <c r="C139" s="297" t="s">
        <v>1324</v>
      </c>
      <c r="D139" s="297"/>
      <c r="E139" s="297"/>
      <c r="F139" s="320" t="s">
        <v>1291</v>
      </c>
      <c r="G139" s="297"/>
      <c r="H139" s="297" t="s">
        <v>1346</v>
      </c>
      <c r="I139" s="297" t="s">
        <v>1326</v>
      </c>
      <c r="J139" s="297"/>
      <c r="K139" s="345"/>
    </row>
    <row r="140" s="1" customFormat="1" ht="15" customHeight="1">
      <c r="B140" s="342"/>
      <c r="C140" s="297" t="s">
        <v>1327</v>
      </c>
      <c r="D140" s="297"/>
      <c r="E140" s="297"/>
      <c r="F140" s="320" t="s">
        <v>1291</v>
      </c>
      <c r="G140" s="297"/>
      <c r="H140" s="297" t="s">
        <v>1327</v>
      </c>
      <c r="I140" s="297" t="s">
        <v>1326</v>
      </c>
      <c r="J140" s="297"/>
      <c r="K140" s="345"/>
    </row>
    <row r="141" s="1" customFormat="1" ht="15" customHeight="1">
      <c r="B141" s="342"/>
      <c r="C141" s="297" t="s">
        <v>38</v>
      </c>
      <c r="D141" s="297"/>
      <c r="E141" s="297"/>
      <c r="F141" s="320" t="s">
        <v>1291</v>
      </c>
      <c r="G141" s="297"/>
      <c r="H141" s="297" t="s">
        <v>1347</v>
      </c>
      <c r="I141" s="297" t="s">
        <v>1326</v>
      </c>
      <c r="J141" s="297"/>
      <c r="K141" s="345"/>
    </row>
    <row r="142" s="1" customFormat="1" ht="15" customHeight="1">
      <c r="B142" s="342"/>
      <c r="C142" s="297" t="s">
        <v>1348</v>
      </c>
      <c r="D142" s="297"/>
      <c r="E142" s="297"/>
      <c r="F142" s="320" t="s">
        <v>1291</v>
      </c>
      <c r="G142" s="297"/>
      <c r="H142" s="297" t="s">
        <v>1349</v>
      </c>
      <c r="I142" s="297" t="s">
        <v>1326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1350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1285</v>
      </c>
      <c r="D148" s="312"/>
      <c r="E148" s="312"/>
      <c r="F148" s="312" t="s">
        <v>1286</v>
      </c>
      <c r="G148" s="313"/>
      <c r="H148" s="312" t="s">
        <v>54</v>
      </c>
      <c r="I148" s="312" t="s">
        <v>57</v>
      </c>
      <c r="J148" s="312" t="s">
        <v>1287</v>
      </c>
      <c r="K148" s="311"/>
    </row>
    <row r="149" s="1" customFormat="1" ht="17.25" customHeight="1">
      <c r="B149" s="309"/>
      <c r="C149" s="314" t="s">
        <v>1288</v>
      </c>
      <c r="D149" s="314"/>
      <c r="E149" s="314"/>
      <c r="F149" s="315" t="s">
        <v>1289</v>
      </c>
      <c r="G149" s="316"/>
      <c r="H149" s="314"/>
      <c r="I149" s="314"/>
      <c r="J149" s="314" t="s">
        <v>1290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1294</v>
      </c>
      <c r="D151" s="297"/>
      <c r="E151" s="297"/>
      <c r="F151" s="350" t="s">
        <v>1291</v>
      </c>
      <c r="G151" s="297"/>
      <c r="H151" s="349" t="s">
        <v>1331</v>
      </c>
      <c r="I151" s="349" t="s">
        <v>1293</v>
      </c>
      <c r="J151" s="349">
        <v>120</v>
      </c>
      <c r="K151" s="345"/>
    </row>
    <row r="152" s="1" customFormat="1" ht="15" customHeight="1">
      <c r="B152" s="322"/>
      <c r="C152" s="349" t="s">
        <v>1340</v>
      </c>
      <c r="D152" s="297"/>
      <c r="E152" s="297"/>
      <c r="F152" s="350" t="s">
        <v>1291</v>
      </c>
      <c r="G152" s="297"/>
      <c r="H152" s="349" t="s">
        <v>1351</v>
      </c>
      <c r="I152" s="349" t="s">
        <v>1293</v>
      </c>
      <c r="J152" s="349" t="s">
        <v>1342</v>
      </c>
      <c r="K152" s="345"/>
    </row>
    <row r="153" s="1" customFormat="1" ht="15" customHeight="1">
      <c r="B153" s="322"/>
      <c r="C153" s="349" t="s">
        <v>84</v>
      </c>
      <c r="D153" s="297"/>
      <c r="E153" s="297"/>
      <c r="F153" s="350" t="s">
        <v>1291</v>
      </c>
      <c r="G153" s="297"/>
      <c r="H153" s="349" t="s">
        <v>1352</v>
      </c>
      <c r="I153" s="349" t="s">
        <v>1293</v>
      </c>
      <c r="J153" s="349" t="s">
        <v>1342</v>
      </c>
      <c r="K153" s="345"/>
    </row>
    <row r="154" s="1" customFormat="1" ht="15" customHeight="1">
      <c r="B154" s="322"/>
      <c r="C154" s="349" t="s">
        <v>1296</v>
      </c>
      <c r="D154" s="297"/>
      <c r="E154" s="297"/>
      <c r="F154" s="350" t="s">
        <v>1297</v>
      </c>
      <c r="G154" s="297"/>
      <c r="H154" s="349" t="s">
        <v>1331</v>
      </c>
      <c r="I154" s="349" t="s">
        <v>1293</v>
      </c>
      <c r="J154" s="349">
        <v>50</v>
      </c>
      <c r="K154" s="345"/>
    </row>
    <row r="155" s="1" customFormat="1" ht="15" customHeight="1">
      <c r="B155" s="322"/>
      <c r="C155" s="349" t="s">
        <v>1299</v>
      </c>
      <c r="D155" s="297"/>
      <c r="E155" s="297"/>
      <c r="F155" s="350" t="s">
        <v>1291</v>
      </c>
      <c r="G155" s="297"/>
      <c r="H155" s="349" t="s">
        <v>1331</v>
      </c>
      <c r="I155" s="349" t="s">
        <v>1301</v>
      </c>
      <c r="J155" s="349"/>
      <c r="K155" s="345"/>
    </row>
    <row r="156" s="1" customFormat="1" ht="15" customHeight="1">
      <c r="B156" s="322"/>
      <c r="C156" s="349" t="s">
        <v>1310</v>
      </c>
      <c r="D156" s="297"/>
      <c r="E156" s="297"/>
      <c r="F156" s="350" t="s">
        <v>1297</v>
      </c>
      <c r="G156" s="297"/>
      <c r="H156" s="349" t="s">
        <v>1331</v>
      </c>
      <c r="I156" s="349" t="s">
        <v>1293</v>
      </c>
      <c r="J156" s="349">
        <v>50</v>
      </c>
      <c r="K156" s="345"/>
    </row>
    <row r="157" s="1" customFormat="1" ht="15" customHeight="1">
      <c r="B157" s="322"/>
      <c r="C157" s="349" t="s">
        <v>1318</v>
      </c>
      <c r="D157" s="297"/>
      <c r="E157" s="297"/>
      <c r="F157" s="350" t="s">
        <v>1297</v>
      </c>
      <c r="G157" s="297"/>
      <c r="H157" s="349" t="s">
        <v>1331</v>
      </c>
      <c r="I157" s="349" t="s">
        <v>1293</v>
      </c>
      <c r="J157" s="349">
        <v>50</v>
      </c>
      <c r="K157" s="345"/>
    </row>
    <row r="158" s="1" customFormat="1" ht="15" customHeight="1">
      <c r="B158" s="322"/>
      <c r="C158" s="349" t="s">
        <v>1316</v>
      </c>
      <c r="D158" s="297"/>
      <c r="E158" s="297"/>
      <c r="F158" s="350" t="s">
        <v>1297</v>
      </c>
      <c r="G158" s="297"/>
      <c r="H158" s="349" t="s">
        <v>1331</v>
      </c>
      <c r="I158" s="349" t="s">
        <v>1293</v>
      </c>
      <c r="J158" s="349">
        <v>50</v>
      </c>
      <c r="K158" s="345"/>
    </row>
    <row r="159" s="1" customFormat="1" ht="15" customHeight="1">
      <c r="B159" s="322"/>
      <c r="C159" s="349" t="s">
        <v>104</v>
      </c>
      <c r="D159" s="297"/>
      <c r="E159" s="297"/>
      <c r="F159" s="350" t="s">
        <v>1291</v>
      </c>
      <c r="G159" s="297"/>
      <c r="H159" s="349" t="s">
        <v>1353</v>
      </c>
      <c r="I159" s="349" t="s">
        <v>1293</v>
      </c>
      <c r="J159" s="349" t="s">
        <v>1354</v>
      </c>
      <c r="K159" s="345"/>
    </row>
    <row r="160" s="1" customFormat="1" ht="15" customHeight="1">
      <c r="B160" s="322"/>
      <c r="C160" s="349" t="s">
        <v>1355</v>
      </c>
      <c r="D160" s="297"/>
      <c r="E160" s="297"/>
      <c r="F160" s="350" t="s">
        <v>1291</v>
      </c>
      <c r="G160" s="297"/>
      <c r="H160" s="349" t="s">
        <v>1356</v>
      </c>
      <c r="I160" s="349" t="s">
        <v>1326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1357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1285</v>
      </c>
      <c r="D166" s="312"/>
      <c r="E166" s="312"/>
      <c r="F166" s="312" t="s">
        <v>1286</v>
      </c>
      <c r="G166" s="354"/>
      <c r="H166" s="355" t="s">
        <v>54</v>
      </c>
      <c r="I166" s="355" t="s">
        <v>57</v>
      </c>
      <c r="J166" s="312" t="s">
        <v>1287</v>
      </c>
      <c r="K166" s="289"/>
    </row>
    <row r="167" s="1" customFormat="1" ht="17.25" customHeight="1">
      <c r="B167" s="290"/>
      <c r="C167" s="314" t="s">
        <v>1288</v>
      </c>
      <c r="D167" s="314"/>
      <c r="E167" s="314"/>
      <c r="F167" s="315" t="s">
        <v>1289</v>
      </c>
      <c r="G167" s="356"/>
      <c r="H167" s="357"/>
      <c r="I167" s="357"/>
      <c r="J167" s="314" t="s">
        <v>1290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1294</v>
      </c>
      <c r="D169" s="297"/>
      <c r="E169" s="297"/>
      <c r="F169" s="320" t="s">
        <v>1291</v>
      </c>
      <c r="G169" s="297"/>
      <c r="H169" s="297" t="s">
        <v>1331</v>
      </c>
      <c r="I169" s="297" t="s">
        <v>1293</v>
      </c>
      <c r="J169" s="297">
        <v>120</v>
      </c>
      <c r="K169" s="345"/>
    </row>
    <row r="170" s="1" customFormat="1" ht="15" customHeight="1">
      <c r="B170" s="322"/>
      <c r="C170" s="297" t="s">
        <v>1340</v>
      </c>
      <c r="D170" s="297"/>
      <c r="E170" s="297"/>
      <c r="F170" s="320" t="s">
        <v>1291</v>
      </c>
      <c r="G170" s="297"/>
      <c r="H170" s="297" t="s">
        <v>1341</v>
      </c>
      <c r="I170" s="297" t="s">
        <v>1293</v>
      </c>
      <c r="J170" s="297" t="s">
        <v>1342</v>
      </c>
      <c r="K170" s="345"/>
    </row>
    <row r="171" s="1" customFormat="1" ht="15" customHeight="1">
      <c r="B171" s="322"/>
      <c r="C171" s="297" t="s">
        <v>84</v>
      </c>
      <c r="D171" s="297"/>
      <c r="E171" s="297"/>
      <c r="F171" s="320" t="s">
        <v>1291</v>
      </c>
      <c r="G171" s="297"/>
      <c r="H171" s="297" t="s">
        <v>1358</v>
      </c>
      <c r="I171" s="297" t="s">
        <v>1293</v>
      </c>
      <c r="J171" s="297" t="s">
        <v>1342</v>
      </c>
      <c r="K171" s="345"/>
    </row>
    <row r="172" s="1" customFormat="1" ht="15" customHeight="1">
      <c r="B172" s="322"/>
      <c r="C172" s="297" t="s">
        <v>1296</v>
      </c>
      <c r="D172" s="297"/>
      <c r="E172" s="297"/>
      <c r="F172" s="320" t="s">
        <v>1297</v>
      </c>
      <c r="G172" s="297"/>
      <c r="H172" s="297" t="s">
        <v>1358</v>
      </c>
      <c r="I172" s="297" t="s">
        <v>1293</v>
      </c>
      <c r="J172" s="297">
        <v>50</v>
      </c>
      <c r="K172" s="345"/>
    </row>
    <row r="173" s="1" customFormat="1" ht="15" customHeight="1">
      <c r="B173" s="322"/>
      <c r="C173" s="297" t="s">
        <v>1299</v>
      </c>
      <c r="D173" s="297"/>
      <c r="E173" s="297"/>
      <c r="F173" s="320" t="s">
        <v>1291</v>
      </c>
      <c r="G173" s="297"/>
      <c r="H173" s="297" t="s">
        <v>1358</v>
      </c>
      <c r="I173" s="297" t="s">
        <v>1301</v>
      </c>
      <c r="J173" s="297"/>
      <c r="K173" s="345"/>
    </row>
    <row r="174" s="1" customFormat="1" ht="15" customHeight="1">
      <c r="B174" s="322"/>
      <c r="C174" s="297" t="s">
        <v>1310</v>
      </c>
      <c r="D174" s="297"/>
      <c r="E174" s="297"/>
      <c r="F174" s="320" t="s">
        <v>1297</v>
      </c>
      <c r="G174" s="297"/>
      <c r="H174" s="297" t="s">
        <v>1358</v>
      </c>
      <c r="I174" s="297" t="s">
        <v>1293</v>
      </c>
      <c r="J174" s="297">
        <v>50</v>
      </c>
      <c r="K174" s="345"/>
    </row>
    <row r="175" s="1" customFormat="1" ht="15" customHeight="1">
      <c r="B175" s="322"/>
      <c r="C175" s="297" t="s">
        <v>1318</v>
      </c>
      <c r="D175" s="297"/>
      <c r="E175" s="297"/>
      <c r="F175" s="320" t="s">
        <v>1297</v>
      </c>
      <c r="G175" s="297"/>
      <c r="H175" s="297" t="s">
        <v>1358</v>
      </c>
      <c r="I175" s="297" t="s">
        <v>1293</v>
      </c>
      <c r="J175" s="297">
        <v>50</v>
      </c>
      <c r="K175" s="345"/>
    </row>
    <row r="176" s="1" customFormat="1" ht="15" customHeight="1">
      <c r="B176" s="322"/>
      <c r="C176" s="297" t="s">
        <v>1316</v>
      </c>
      <c r="D176" s="297"/>
      <c r="E176" s="297"/>
      <c r="F176" s="320" t="s">
        <v>1297</v>
      </c>
      <c r="G176" s="297"/>
      <c r="H176" s="297" t="s">
        <v>1358</v>
      </c>
      <c r="I176" s="297" t="s">
        <v>1293</v>
      </c>
      <c r="J176" s="297">
        <v>50</v>
      </c>
      <c r="K176" s="345"/>
    </row>
    <row r="177" s="1" customFormat="1" ht="15" customHeight="1">
      <c r="B177" s="322"/>
      <c r="C177" s="297" t="s">
        <v>117</v>
      </c>
      <c r="D177" s="297"/>
      <c r="E177" s="297"/>
      <c r="F177" s="320" t="s">
        <v>1291</v>
      </c>
      <c r="G177" s="297"/>
      <c r="H177" s="297" t="s">
        <v>1359</v>
      </c>
      <c r="I177" s="297" t="s">
        <v>1360</v>
      </c>
      <c r="J177" s="297"/>
      <c r="K177" s="345"/>
    </row>
    <row r="178" s="1" customFormat="1" ht="15" customHeight="1">
      <c r="B178" s="322"/>
      <c r="C178" s="297" t="s">
        <v>57</v>
      </c>
      <c r="D178" s="297"/>
      <c r="E178" s="297"/>
      <c r="F178" s="320" t="s">
        <v>1291</v>
      </c>
      <c r="G178" s="297"/>
      <c r="H178" s="297" t="s">
        <v>1361</v>
      </c>
      <c r="I178" s="297" t="s">
        <v>1362</v>
      </c>
      <c r="J178" s="297">
        <v>1</v>
      </c>
      <c r="K178" s="345"/>
    </row>
    <row r="179" s="1" customFormat="1" ht="15" customHeight="1">
      <c r="B179" s="322"/>
      <c r="C179" s="297" t="s">
        <v>53</v>
      </c>
      <c r="D179" s="297"/>
      <c r="E179" s="297"/>
      <c r="F179" s="320" t="s">
        <v>1291</v>
      </c>
      <c r="G179" s="297"/>
      <c r="H179" s="297" t="s">
        <v>1363</v>
      </c>
      <c r="I179" s="297" t="s">
        <v>1293</v>
      </c>
      <c r="J179" s="297">
        <v>20</v>
      </c>
      <c r="K179" s="345"/>
    </row>
    <row r="180" s="1" customFormat="1" ht="15" customHeight="1">
      <c r="B180" s="322"/>
      <c r="C180" s="297" t="s">
        <v>54</v>
      </c>
      <c r="D180" s="297"/>
      <c r="E180" s="297"/>
      <c r="F180" s="320" t="s">
        <v>1291</v>
      </c>
      <c r="G180" s="297"/>
      <c r="H180" s="297" t="s">
        <v>1364</v>
      </c>
      <c r="I180" s="297" t="s">
        <v>1293</v>
      </c>
      <c r="J180" s="297">
        <v>255</v>
      </c>
      <c r="K180" s="345"/>
    </row>
    <row r="181" s="1" customFormat="1" ht="15" customHeight="1">
      <c r="B181" s="322"/>
      <c r="C181" s="297" t="s">
        <v>118</v>
      </c>
      <c r="D181" s="297"/>
      <c r="E181" s="297"/>
      <c r="F181" s="320" t="s">
        <v>1291</v>
      </c>
      <c r="G181" s="297"/>
      <c r="H181" s="297" t="s">
        <v>1255</v>
      </c>
      <c r="I181" s="297" t="s">
        <v>1293</v>
      </c>
      <c r="J181" s="297">
        <v>10</v>
      </c>
      <c r="K181" s="345"/>
    </row>
    <row r="182" s="1" customFormat="1" ht="15" customHeight="1">
      <c r="B182" s="322"/>
      <c r="C182" s="297" t="s">
        <v>119</v>
      </c>
      <c r="D182" s="297"/>
      <c r="E182" s="297"/>
      <c r="F182" s="320" t="s">
        <v>1291</v>
      </c>
      <c r="G182" s="297"/>
      <c r="H182" s="297" t="s">
        <v>1365</v>
      </c>
      <c r="I182" s="297" t="s">
        <v>1326</v>
      </c>
      <c r="J182" s="297"/>
      <c r="K182" s="345"/>
    </row>
    <row r="183" s="1" customFormat="1" ht="15" customHeight="1">
      <c r="B183" s="322"/>
      <c r="C183" s="297" t="s">
        <v>1366</v>
      </c>
      <c r="D183" s="297"/>
      <c r="E183" s="297"/>
      <c r="F183" s="320" t="s">
        <v>1291</v>
      </c>
      <c r="G183" s="297"/>
      <c r="H183" s="297" t="s">
        <v>1367</v>
      </c>
      <c r="I183" s="297" t="s">
        <v>1326</v>
      </c>
      <c r="J183" s="297"/>
      <c r="K183" s="345"/>
    </row>
    <row r="184" s="1" customFormat="1" ht="15" customHeight="1">
      <c r="B184" s="322"/>
      <c r="C184" s="297" t="s">
        <v>1355</v>
      </c>
      <c r="D184" s="297"/>
      <c r="E184" s="297"/>
      <c r="F184" s="320" t="s">
        <v>1291</v>
      </c>
      <c r="G184" s="297"/>
      <c r="H184" s="297" t="s">
        <v>1368</v>
      </c>
      <c r="I184" s="297" t="s">
        <v>1326</v>
      </c>
      <c r="J184" s="297"/>
      <c r="K184" s="345"/>
    </row>
    <row r="185" s="1" customFormat="1" ht="15" customHeight="1">
      <c r="B185" s="322"/>
      <c r="C185" s="297" t="s">
        <v>121</v>
      </c>
      <c r="D185" s="297"/>
      <c r="E185" s="297"/>
      <c r="F185" s="320" t="s">
        <v>1297</v>
      </c>
      <c r="G185" s="297"/>
      <c r="H185" s="297" t="s">
        <v>1369</v>
      </c>
      <c r="I185" s="297" t="s">
        <v>1293</v>
      </c>
      <c r="J185" s="297">
        <v>50</v>
      </c>
      <c r="K185" s="345"/>
    </row>
    <row r="186" s="1" customFormat="1" ht="15" customHeight="1">
      <c r="B186" s="322"/>
      <c r="C186" s="297" t="s">
        <v>1370</v>
      </c>
      <c r="D186" s="297"/>
      <c r="E186" s="297"/>
      <c r="F186" s="320" t="s">
        <v>1297</v>
      </c>
      <c r="G186" s="297"/>
      <c r="H186" s="297" t="s">
        <v>1371</v>
      </c>
      <c r="I186" s="297" t="s">
        <v>1372</v>
      </c>
      <c r="J186" s="297"/>
      <c r="K186" s="345"/>
    </row>
    <row r="187" s="1" customFormat="1" ht="15" customHeight="1">
      <c r="B187" s="322"/>
      <c r="C187" s="297" t="s">
        <v>1373</v>
      </c>
      <c r="D187" s="297"/>
      <c r="E187" s="297"/>
      <c r="F187" s="320" t="s">
        <v>1297</v>
      </c>
      <c r="G187" s="297"/>
      <c r="H187" s="297" t="s">
        <v>1374</v>
      </c>
      <c r="I187" s="297" t="s">
        <v>1372</v>
      </c>
      <c r="J187" s="297"/>
      <c r="K187" s="345"/>
    </row>
    <row r="188" s="1" customFormat="1" ht="15" customHeight="1">
      <c r="B188" s="322"/>
      <c r="C188" s="297" t="s">
        <v>1375</v>
      </c>
      <c r="D188" s="297"/>
      <c r="E188" s="297"/>
      <c r="F188" s="320" t="s">
        <v>1297</v>
      </c>
      <c r="G188" s="297"/>
      <c r="H188" s="297" t="s">
        <v>1376</v>
      </c>
      <c r="I188" s="297" t="s">
        <v>1372</v>
      </c>
      <c r="J188" s="297"/>
      <c r="K188" s="345"/>
    </row>
    <row r="189" s="1" customFormat="1" ht="15" customHeight="1">
      <c r="B189" s="322"/>
      <c r="C189" s="358" t="s">
        <v>1377</v>
      </c>
      <c r="D189" s="297"/>
      <c r="E189" s="297"/>
      <c r="F189" s="320" t="s">
        <v>1297</v>
      </c>
      <c r="G189" s="297"/>
      <c r="H189" s="297" t="s">
        <v>1378</v>
      </c>
      <c r="I189" s="297" t="s">
        <v>1379</v>
      </c>
      <c r="J189" s="359" t="s">
        <v>1380</v>
      </c>
      <c r="K189" s="345"/>
    </row>
    <row r="190" s="1" customFormat="1" ht="15" customHeight="1">
      <c r="B190" s="322"/>
      <c r="C190" s="358" t="s">
        <v>42</v>
      </c>
      <c r="D190" s="297"/>
      <c r="E190" s="297"/>
      <c r="F190" s="320" t="s">
        <v>1291</v>
      </c>
      <c r="G190" s="297"/>
      <c r="H190" s="294" t="s">
        <v>1381</v>
      </c>
      <c r="I190" s="297" t="s">
        <v>1382</v>
      </c>
      <c r="J190" s="297"/>
      <c r="K190" s="345"/>
    </row>
    <row r="191" s="1" customFormat="1" ht="15" customHeight="1">
      <c r="B191" s="322"/>
      <c r="C191" s="358" t="s">
        <v>1383</v>
      </c>
      <c r="D191" s="297"/>
      <c r="E191" s="297"/>
      <c r="F191" s="320" t="s">
        <v>1291</v>
      </c>
      <c r="G191" s="297"/>
      <c r="H191" s="297" t="s">
        <v>1384</v>
      </c>
      <c r="I191" s="297" t="s">
        <v>1326</v>
      </c>
      <c r="J191" s="297"/>
      <c r="K191" s="345"/>
    </row>
    <row r="192" s="1" customFormat="1" ht="15" customHeight="1">
      <c r="B192" s="322"/>
      <c r="C192" s="358" t="s">
        <v>1385</v>
      </c>
      <c r="D192" s="297"/>
      <c r="E192" s="297"/>
      <c r="F192" s="320" t="s">
        <v>1291</v>
      </c>
      <c r="G192" s="297"/>
      <c r="H192" s="297" t="s">
        <v>1386</v>
      </c>
      <c r="I192" s="297" t="s">
        <v>1326</v>
      </c>
      <c r="J192" s="297"/>
      <c r="K192" s="345"/>
    </row>
    <row r="193" s="1" customFormat="1" ht="15" customHeight="1">
      <c r="B193" s="322"/>
      <c r="C193" s="358" t="s">
        <v>1387</v>
      </c>
      <c r="D193" s="297"/>
      <c r="E193" s="297"/>
      <c r="F193" s="320" t="s">
        <v>1297</v>
      </c>
      <c r="G193" s="297"/>
      <c r="H193" s="297" t="s">
        <v>1388</v>
      </c>
      <c r="I193" s="297" t="s">
        <v>1326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1389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1390</v>
      </c>
      <c r="D200" s="361"/>
      <c r="E200" s="361"/>
      <c r="F200" s="361" t="s">
        <v>1391</v>
      </c>
      <c r="G200" s="362"/>
      <c r="H200" s="361" t="s">
        <v>1392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1382</v>
      </c>
      <c r="D202" s="297"/>
      <c r="E202" s="297"/>
      <c r="F202" s="320" t="s">
        <v>43</v>
      </c>
      <c r="G202" s="297"/>
      <c r="H202" s="297" t="s">
        <v>1393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44</v>
      </c>
      <c r="G203" s="297"/>
      <c r="H203" s="297" t="s">
        <v>1394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47</v>
      </c>
      <c r="G204" s="297"/>
      <c r="H204" s="297" t="s">
        <v>1395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45</v>
      </c>
      <c r="G205" s="297"/>
      <c r="H205" s="297" t="s">
        <v>1396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46</v>
      </c>
      <c r="G206" s="297"/>
      <c r="H206" s="297" t="s">
        <v>1397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1338</v>
      </c>
      <c r="D208" s="297"/>
      <c r="E208" s="297"/>
      <c r="F208" s="320" t="s">
        <v>78</v>
      </c>
      <c r="G208" s="297"/>
      <c r="H208" s="297" t="s">
        <v>1398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1234</v>
      </c>
      <c r="G209" s="297"/>
      <c r="H209" s="297" t="s">
        <v>1235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1232</v>
      </c>
      <c r="G210" s="297"/>
      <c r="H210" s="297" t="s">
        <v>1399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1236</v>
      </c>
      <c r="G211" s="358"/>
      <c r="H211" s="349" t="s">
        <v>1237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1238</v>
      </c>
      <c r="G212" s="358"/>
      <c r="H212" s="349" t="s">
        <v>1400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1362</v>
      </c>
      <c r="D214" s="297"/>
      <c r="E214" s="297"/>
      <c r="F214" s="320">
        <v>1</v>
      </c>
      <c r="G214" s="358"/>
      <c r="H214" s="349" t="s">
        <v>1401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1402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1403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1404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Rozpoctar02-PC\Rozpoctar02</dc:creator>
  <cp:lastModifiedBy>Rozpoctar02-PC\Rozpoctar02</cp:lastModifiedBy>
  <dcterms:created xsi:type="dcterms:W3CDTF">2023-01-04T07:43:06Z</dcterms:created>
  <dcterms:modified xsi:type="dcterms:W3CDTF">2023-01-04T07:43:13Z</dcterms:modified>
</cp:coreProperties>
</file>