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0" documentId="13_ncr:1_{D2832A23-58B0-400B-9EEE-60CC9CC638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ýkaz výměr- rozpočet" sheetId="3" r:id="rId1"/>
  </sheets>
  <definedNames>
    <definedName name="_xlnm.Print_Titles" localSheetId="0">'výkaz výměr- rozpočet'!$4:$6</definedName>
    <definedName name="_xlnm.Print_Area" localSheetId="0">'výkaz výměr- rozpočet'!$B$1:$L$92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3" l="1"/>
  <c r="J33" i="3" s="1"/>
  <c r="L33" i="3" s="1"/>
  <c r="D70" i="3"/>
  <c r="G70" i="3" s="1"/>
  <c r="J70" i="3" s="1"/>
  <c r="L70" i="3" s="1"/>
  <c r="G46" i="3"/>
  <c r="J46" i="3" s="1"/>
  <c r="L46" i="3" s="1"/>
  <c r="G50" i="3"/>
  <c r="J50" i="3" s="1"/>
  <c r="L50" i="3" s="1"/>
  <c r="G57" i="3"/>
  <c r="J57" i="3" s="1"/>
  <c r="L57" i="3" s="1"/>
  <c r="G56" i="3"/>
  <c r="J56" i="3" s="1"/>
  <c r="L56" i="3" s="1"/>
  <c r="G55" i="3"/>
  <c r="J55" i="3" s="1"/>
  <c r="L55" i="3" s="1"/>
  <c r="G54" i="3"/>
  <c r="J54" i="3" s="1"/>
  <c r="L54" i="3" s="1"/>
  <c r="G53" i="3"/>
  <c r="J53" i="3" s="1"/>
  <c r="L53" i="3" s="1"/>
  <c r="G52" i="3"/>
  <c r="J52" i="3" s="1"/>
  <c r="L52" i="3" s="1"/>
  <c r="G51" i="3"/>
  <c r="J51" i="3" s="1"/>
  <c r="L51" i="3" s="1"/>
  <c r="D69" i="3"/>
  <c r="G69" i="3" s="1"/>
  <c r="J69" i="3" s="1"/>
  <c r="L69" i="3" s="1"/>
  <c r="D68" i="3"/>
  <c r="G68" i="3" s="1"/>
  <c r="J68" i="3" s="1"/>
  <c r="L68" i="3" s="1"/>
  <c r="D67" i="3"/>
  <c r="G67" i="3" s="1"/>
  <c r="J67" i="3" s="1"/>
  <c r="L67" i="3" s="1"/>
  <c r="D65" i="3"/>
  <c r="G74" i="3"/>
  <c r="J74" i="3" s="1"/>
  <c r="L74" i="3" s="1"/>
  <c r="D71" i="3"/>
  <c r="G71" i="3" s="1"/>
  <c r="J71" i="3" s="1"/>
  <c r="L71" i="3" s="1"/>
  <c r="G73" i="3"/>
  <c r="J73" i="3" s="1"/>
  <c r="L73" i="3" s="1"/>
  <c r="G49" i="3" l="1"/>
  <c r="J49" i="3" s="1"/>
  <c r="L49" i="3" s="1"/>
  <c r="G43" i="3"/>
  <c r="J43" i="3" s="1"/>
  <c r="L43" i="3" s="1"/>
  <c r="G42" i="3"/>
  <c r="J42" i="3" s="1"/>
  <c r="L42" i="3" s="1"/>
  <c r="G41" i="3"/>
  <c r="J41" i="3" s="1"/>
  <c r="L41" i="3" s="1"/>
  <c r="G44" i="3"/>
  <c r="J44" i="3" s="1"/>
  <c r="L44" i="3" s="1"/>
  <c r="G40" i="3"/>
  <c r="J40" i="3" s="1"/>
  <c r="L40" i="3" s="1"/>
  <c r="G39" i="3"/>
  <c r="J39" i="3" s="1"/>
  <c r="L39" i="3" s="1"/>
  <c r="G47" i="3"/>
  <c r="J47" i="3" s="1"/>
  <c r="L47" i="3" s="1"/>
  <c r="G45" i="3"/>
  <c r="J45" i="3" s="1"/>
  <c r="L45" i="3" s="1"/>
  <c r="D62" i="3"/>
  <c r="G30" i="3"/>
  <c r="J30" i="3" s="1"/>
  <c r="L30" i="3" s="1"/>
  <c r="G29" i="3"/>
  <c r="J29" i="3" s="1"/>
  <c r="L29" i="3" s="1"/>
  <c r="G28" i="3"/>
  <c r="J28" i="3" s="1"/>
  <c r="L28" i="3" s="1"/>
  <c r="G27" i="3"/>
  <c r="J27" i="3" s="1"/>
  <c r="L27" i="3" s="1"/>
  <c r="G26" i="3"/>
  <c r="J26" i="3" s="1"/>
  <c r="L26" i="3" s="1"/>
  <c r="G25" i="3"/>
  <c r="J25" i="3" s="1"/>
  <c r="L25" i="3" s="1"/>
  <c r="G24" i="3"/>
  <c r="J24" i="3" s="1"/>
  <c r="L24" i="3" s="1"/>
  <c r="G23" i="3"/>
  <c r="J23" i="3" s="1"/>
  <c r="L23" i="3" s="1"/>
  <c r="G22" i="3"/>
  <c r="J22" i="3" s="1"/>
  <c r="L22" i="3" s="1"/>
  <c r="G21" i="3"/>
  <c r="J21" i="3" s="1"/>
  <c r="L21" i="3" s="1"/>
  <c r="G20" i="3"/>
  <c r="J20" i="3" s="1"/>
  <c r="L20" i="3" s="1"/>
  <c r="G19" i="3"/>
  <c r="J19" i="3" s="1"/>
  <c r="L19" i="3" s="1"/>
  <c r="G18" i="3"/>
  <c r="J18" i="3" s="1"/>
  <c r="L18" i="3" s="1"/>
  <c r="G17" i="3"/>
  <c r="J17" i="3" s="1"/>
  <c r="L17" i="3" s="1"/>
  <c r="G16" i="3"/>
  <c r="J16" i="3" s="1"/>
  <c r="L16" i="3" s="1"/>
  <c r="G15" i="3"/>
  <c r="J15" i="3" s="1"/>
  <c r="L15" i="3" s="1"/>
  <c r="G14" i="3"/>
  <c r="J14" i="3" s="1"/>
  <c r="L14" i="3" s="1"/>
  <c r="G13" i="3"/>
  <c r="J13" i="3" s="1"/>
  <c r="L13" i="3" s="1"/>
  <c r="G12" i="3"/>
  <c r="J12" i="3" s="1"/>
  <c r="L12" i="3" s="1"/>
  <c r="G11" i="3"/>
  <c r="J11" i="3" s="1"/>
  <c r="L11" i="3" s="1"/>
  <c r="G10" i="3"/>
  <c r="J10" i="3" s="1"/>
  <c r="L10" i="3" s="1"/>
  <c r="G9" i="3"/>
  <c r="J9" i="3" s="1"/>
  <c r="L9" i="3" s="1"/>
  <c r="D80" i="3"/>
  <c r="G72" i="3"/>
  <c r="J72" i="3" s="1"/>
  <c r="L72" i="3" s="1"/>
  <c r="G66" i="3"/>
  <c r="J66" i="3" s="1"/>
  <c r="L66" i="3" s="1"/>
  <c r="D79" i="3"/>
  <c r="G75" i="3"/>
  <c r="J75" i="3" s="1"/>
  <c r="L75" i="3" s="1"/>
  <c r="G48" i="3"/>
  <c r="J48" i="3" s="1"/>
  <c r="L48" i="3" s="1"/>
  <c r="H82" i="3" l="1"/>
  <c r="K82" i="3" s="1"/>
  <c r="L82" i="3" s="1"/>
  <c r="G81" i="3"/>
  <c r="J81" i="3" s="1"/>
  <c r="L81" i="3" s="1"/>
  <c r="G79" i="3"/>
  <c r="J79" i="3" s="1"/>
  <c r="L79" i="3" s="1"/>
  <c r="H76" i="3"/>
  <c r="G64" i="3"/>
  <c r="J64" i="3" s="1"/>
  <c r="L64" i="3" s="1"/>
  <c r="G65" i="3"/>
  <c r="J65" i="3" s="1"/>
  <c r="L65" i="3" s="1"/>
  <c r="D63" i="3"/>
  <c r="G63" i="3" s="1"/>
  <c r="J63" i="3" s="1"/>
  <c r="L63" i="3" s="1"/>
  <c r="G62" i="3"/>
  <c r="J62" i="3" s="1"/>
  <c r="L62" i="3" s="1"/>
  <c r="G60" i="3"/>
  <c r="J60" i="3" s="1"/>
  <c r="L60" i="3" s="1"/>
  <c r="G38" i="3"/>
  <c r="J38" i="3" s="1"/>
  <c r="L38" i="3" s="1"/>
  <c r="G37" i="3"/>
  <c r="J37" i="3" s="1"/>
  <c r="L37" i="3" s="1"/>
  <c r="G36" i="3"/>
  <c r="J36" i="3" s="1"/>
  <c r="L36" i="3" s="1"/>
  <c r="G35" i="3"/>
  <c r="J35" i="3" s="1"/>
  <c r="L35" i="3" s="1"/>
  <c r="G34" i="3"/>
  <c r="J34" i="3" s="1"/>
  <c r="L34" i="3" s="1"/>
  <c r="G32" i="3"/>
  <c r="J32" i="3" s="1"/>
  <c r="L32" i="3" s="1"/>
  <c r="G80" i="3"/>
  <c r="J80" i="3" s="1"/>
  <c r="L80" i="3" s="1"/>
  <c r="G8" i="3"/>
  <c r="H83" i="3" l="1"/>
  <c r="F88" i="3" s="1"/>
  <c r="H88" i="3" s="1"/>
  <c r="G88" i="3" s="1"/>
  <c r="K76" i="3"/>
  <c r="K83" i="3" s="1"/>
  <c r="J8" i="3"/>
  <c r="G61" i="3"/>
  <c r="J61" i="3" s="1"/>
  <c r="L61" i="3" s="1"/>
  <c r="C83" i="3" l="1"/>
  <c r="F86" i="3" s="1"/>
  <c r="H86" i="3" s="1"/>
  <c r="G86" i="3" s="1"/>
  <c r="G83" i="3"/>
  <c r="F87" i="3" s="1"/>
  <c r="J83" i="3"/>
  <c r="L76" i="3"/>
  <c r="L8" i="3"/>
  <c r="L83" i="3" l="1"/>
  <c r="E87" i="3"/>
  <c r="H87" i="3"/>
  <c r="G87" i="3" s="1"/>
  <c r="E88" i="3"/>
</calcChain>
</file>

<file path=xl/sharedStrings.xml><?xml version="1.0" encoding="utf-8"?>
<sst xmlns="http://schemas.openxmlformats.org/spreadsheetml/2006/main" count="386" uniqueCount="179">
  <si>
    <t>Číslo</t>
  </si>
  <si>
    <t>Položka</t>
  </si>
  <si>
    <t>Množství</t>
  </si>
  <si>
    <t>MJ</t>
  </si>
  <si>
    <t>Výdaje v Kč bez DPH</t>
  </si>
  <si>
    <t>Kč/MJ</t>
  </si>
  <si>
    <t>Způsobilé</t>
  </si>
  <si>
    <t>Nezpůsobilé</t>
  </si>
  <si>
    <t>1.</t>
  </si>
  <si>
    <t>Materiál</t>
  </si>
  <si>
    <t>1.1</t>
  </si>
  <si>
    <t>ks</t>
  </si>
  <si>
    <t>x</t>
  </si>
  <si>
    <t>1.2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</si>
  <si>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</si>
  <si>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</si>
  <si>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</si>
  <si>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</si>
  <si>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</si>
  <si>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</si>
  <si>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</si>
  <si>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</si>
  <si>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3.4</t>
  </si>
  <si>
    <t>hod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</si>
  <si>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</si>
  <si>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</si>
  <si>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</si>
  <si>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</si>
  <si>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</si>
  <si>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</si>
  <si>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</si>
  <si>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</si>
  <si>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</si>
  <si>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</si>
  <si>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</si>
  <si>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</si>
  <si>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Dne:</t>
  </si>
  <si>
    <t>Zpracoval:</t>
  </si>
  <si>
    <t>Demontáž svítidla</t>
  </si>
  <si>
    <t>Montáž svítidla</t>
  </si>
  <si>
    <t>Pronájem montážní plošiny (hod.)</t>
  </si>
  <si>
    <t>Revizní zpráva RVO</t>
  </si>
  <si>
    <t>DPH 21%</t>
  </si>
  <si>
    <t>Výdaje v Kč s DPH</t>
  </si>
  <si>
    <t>Recyklační poplatek nových svítidel</t>
  </si>
  <si>
    <t>3.3</t>
  </si>
  <si>
    <t>Odvoz a likvidace demont. materiálu</t>
  </si>
  <si>
    <t>1.3</t>
  </si>
  <si>
    <t>1.4</t>
  </si>
  <si>
    <t>1.8</t>
  </si>
  <si>
    <t>1.15</t>
  </si>
  <si>
    <t>1.16</t>
  </si>
  <si>
    <t>Demontáž stávajících výložníků různých délek</t>
  </si>
  <si>
    <t>m</t>
  </si>
  <si>
    <t>Montáž svodového kabelu</t>
  </si>
  <si>
    <t>1.5</t>
  </si>
  <si>
    <t>1.6</t>
  </si>
  <si>
    <t>1.7</t>
  </si>
  <si>
    <t>1.9</t>
  </si>
  <si>
    <t>1.10</t>
  </si>
  <si>
    <t>1.11</t>
  </si>
  <si>
    <t>1.12</t>
  </si>
  <si>
    <t>1.13</t>
  </si>
  <si>
    <t>1.14</t>
  </si>
  <si>
    <t>Stožárová svorkovnice, vč. pojistky</t>
  </si>
  <si>
    <t>Proudové svorky na neizolované vrchní vedení (2ks/svítidlo)</t>
  </si>
  <si>
    <t>Svodový kabel CYKY 3x1,5 mm2</t>
  </si>
  <si>
    <t>Pojistkový modul do svítidla, vč. pojistky pro svítidla na vrchním vedení</t>
  </si>
  <si>
    <t>Nový rozvaděč RVO - MSB, GSM/GPRS, pilíř, vč. elektrovýzbroje</t>
  </si>
  <si>
    <t>Montáž proudových svorek na vrchní vedení</t>
  </si>
  <si>
    <t>2.3</t>
  </si>
  <si>
    <t>2.4</t>
  </si>
  <si>
    <t>2.5</t>
  </si>
  <si>
    <t>2.6</t>
  </si>
  <si>
    <t>2.7</t>
  </si>
  <si>
    <t>2.8</t>
  </si>
  <si>
    <t>Montáž výložníků různých délek</t>
  </si>
  <si>
    <t>1.17</t>
  </si>
  <si>
    <t>1.18</t>
  </si>
  <si>
    <t>1.19</t>
  </si>
  <si>
    <t>1.20</t>
  </si>
  <si>
    <t>1.21</t>
  </si>
  <si>
    <t>1.22</t>
  </si>
  <si>
    <t>1.23</t>
  </si>
  <si>
    <t>1.24</t>
  </si>
  <si>
    <t>Přechodové LED svítidlo, typ 1/4000K</t>
  </si>
  <si>
    <t>Přechodové LED svítidlo, typ 2/4000K</t>
  </si>
  <si>
    <t>Přechodové LED svítidlo, typ 3/4000K</t>
  </si>
  <si>
    <t>Přechodové LED svítidlo, typ 4/4000K</t>
  </si>
  <si>
    <t>Přechodové LED svítidlo, typ 5/4000K</t>
  </si>
  <si>
    <t>Silniční LED svítidlo, typ 1/2700K</t>
  </si>
  <si>
    <t>Silniční LED svítidlo, typ 2/2700K</t>
  </si>
  <si>
    <t>Silniční LED svítidlo, typ 3/2700K</t>
  </si>
  <si>
    <t>Silniční LED svítidlo, typ 4/2700K</t>
  </si>
  <si>
    <t>Silniční LED svítidlo, typ 5/2700K</t>
  </si>
  <si>
    <t>Silniční LED svítidlo, typ 6/2700K</t>
  </si>
  <si>
    <t>Silniční LED svítidlo, typ 7/2700K</t>
  </si>
  <si>
    <t>Silniční LED svítidlo, typ 8/2700K</t>
  </si>
  <si>
    <t>Silniční LED svítidlo, typ 9/2700K</t>
  </si>
  <si>
    <t>Silniční LED svítidlo, typ 10/2700K</t>
  </si>
  <si>
    <t>Silniční LED svítidlo, typ 11/2700K</t>
  </si>
  <si>
    <t>Silniční LED svítidlo, typ 12/2700K</t>
  </si>
  <si>
    <t>Silniční LED svítidlo, typ 13/2700K</t>
  </si>
  <si>
    <t>Silniční LED svítidlo, typ 14/2700K</t>
  </si>
  <si>
    <t>Silniční LED svítidlo, typ 15/2700K</t>
  </si>
  <si>
    <t>Silniční LED svítidlo, typ 16/2700K</t>
  </si>
  <si>
    <t>Silniční LED svítidlo, typ 17/2700K</t>
  </si>
  <si>
    <t>Silniční LED svítidlo, typ 18/2700K</t>
  </si>
  <si>
    <t>1.25</t>
  </si>
  <si>
    <t>1.26</t>
  </si>
  <si>
    <t>1.27</t>
  </si>
  <si>
    <t>1.28</t>
  </si>
  <si>
    <t>1.29</t>
  </si>
  <si>
    <t>1.30</t>
  </si>
  <si>
    <t>1.31</t>
  </si>
  <si>
    <t>Výložník, typ V3/114 - 1500/120, vč. materiálu pro uchycení</t>
  </si>
  <si>
    <t>Výložník, typ V1/114 - 1500, vč. materiálu pro uchycení</t>
  </si>
  <si>
    <t>1.32</t>
  </si>
  <si>
    <t>1.33</t>
  </si>
  <si>
    <t>1.34</t>
  </si>
  <si>
    <t>1.35</t>
  </si>
  <si>
    <t>1.36</t>
  </si>
  <si>
    <t>1.37</t>
  </si>
  <si>
    <t>1.38</t>
  </si>
  <si>
    <t>1.39</t>
  </si>
  <si>
    <t>Výložník, typ UNI 1 - 1500, vč. materiálu pro uchycení</t>
  </si>
  <si>
    <t>Výložník, typ UNI 1 - 200, vč. materiálu pro uchycení</t>
  </si>
  <si>
    <t>Výložník, typ UNI 1 - 2000, vč. materiálu pro uchycení</t>
  </si>
  <si>
    <t>Výložník, typ V1 - 1500, vč. materiálu pro uchycení</t>
  </si>
  <si>
    <r>
      <t xml:space="preserve">Stožár silniční bezpaticový třístupňový, typ JB 10, </t>
    </r>
    <r>
      <rPr>
        <sz val="11"/>
        <color theme="1"/>
        <rFont val="Calibri"/>
        <family val="2"/>
        <charset val="238"/>
      </rPr>
      <t>Ø</t>
    </r>
    <r>
      <rPr>
        <sz val="9.35"/>
        <color theme="1"/>
        <rFont val="Calibri"/>
        <family val="2"/>
      </rPr>
      <t>159/133/114</t>
    </r>
  </si>
  <si>
    <t>Zkrácení přechodových výložníků</t>
  </si>
  <si>
    <t>Demontáž stávajícího dopravního značení a jeho montáž na nový stožár ve stávající pozici, včetně materiálu pro uchycení</t>
  </si>
  <si>
    <t>2.9</t>
  </si>
  <si>
    <t>2.10</t>
  </si>
  <si>
    <t>2.14</t>
  </si>
  <si>
    <t>2.12</t>
  </si>
  <si>
    <t>Demontáž stávajících ocelových stožárů, vč. demontáže stávajícího základu, vč. odvozu a skládkovného kompletního demontovaného materiálu</t>
  </si>
  <si>
    <t>2.13</t>
  </si>
  <si>
    <r>
      <t>Montáž bezpaticového třístupňového ocelového silničního sto</t>
    </r>
    <r>
      <rPr>
        <sz val="11"/>
        <rFont val="Calibri"/>
        <family val="2"/>
        <charset val="238"/>
        <scheme val="minor"/>
      </rPr>
      <t>žáru JB 10 (</t>
    </r>
    <r>
      <rPr>
        <sz val="11"/>
        <rFont val="Calibri"/>
        <family val="2"/>
        <charset val="238"/>
      </rPr>
      <t>Ø</t>
    </r>
    <r>
      <rPr>
        <sz val="11"/>
        <rFont val="Calibri"/>
        <family val="2"/>
        <charset val="238"/>
        <scheme val="minor"/>
      </rPr>
      <t>159/133/114)</t>
    </r>
    <r>
      <rPr>
        <sz val="11"/>
        <color theme="1"/>
        <rFont val="Calibri"/>
        <family val="2"/>
        <scheme val="minor"/>
      </rPr>
      <t>, včetně výkopu základu, zabetonování základu, průchodkami pro kabel a pouzdra, naspojkování na stávající kabel (připojení na nový kabel) a připojení na stožárovou výzbroj,odvoz přebytečného výkopu, bez. skládkovného</t>
    </r>
  </si>
  <si>
    <t>2.11</t>
  </si>
  <si>
    <t>2.15</t>
  </si>
  <si>
    <t>2.16</t>
  </si>
  <si>
    <t>Demontáž rozvaděče</t>
  </si>
  <si>
    <t>3.2</t>
  </si>
  <si>
    <t>Stožár hliníkový s eloxovaným povrchem a elastomerem, Cl63, kónický, bezešvý, přírubový, H= 10m, horní průměr 60mm</t>
  </si>
  <si>
    <t>Základové pouzdro stožáru - betonové, velké (prefabrikát) stožár 10m</t>
  </si>
  <si>
    <t>Elektrovýzbroj stožáru pro 1 okruh, třída ochrany II, IP55</t>
  </si>
  <si>
    <t>Pojistková patrona E27/6A</t>
  </si>
  <si>
    <t>Trubička smršťovací k izolaci uzemňovacího drátu FeZn</t>
  </si>
  <si>
    <t>Koncovka pro plastové Cu kabely do 4x35mm2 / 1kV</t>
  </si>
  <si>
    <t>Svorka SP připojovací</t>
  </si>
  <si>
    <t>Svorka SU univerzální</t>
  </si>
  <si>
    <t>1.40</t>
  </si>
  <si>
    <t>1.41</t>
  </si>
  <si>
    <t>1.42</t>
  </si>
  <si>
    <t>1.43</t>
  </si>
  <si>
    <t>1.44</t>
  </si>
  <si>
    <t>1.45</t>
  </si>
  <si>
    <t>1.46</t>
  </si>
  <si>
    <t>Stožár hliníkový s eloxovaným povrchem a elastomerem, Cl63, kónický, bezešvý, přírubový, H= 6m, horní průměr 60mm</t>
  </si>
  <si>
    <t>1.47</t>
  </si>
  <si>
    <r>
      <t>Montáž přírubového hliníhového sto</t>
    </r>
    <r>
      <rPr>
        <sz val="11"/>
        <rFont val="Calibri"/>
        <family val="2"/>
        <charset val="238"/>
        <scheme val="minor"/>
      </rPr>
      <t>žáru, H = 10m</t>
    </r>
    <r>
      <rPr>
        <sz val="11"/>
        <color theme="1"/>
        <rFont val="Calibri"/>
        <family val="2"/>
        <scheme val="minor"/>
      </rPr>
      <t>, včetně výkopu základu, usazení prefabrikovaného základu, průchodkami pro kabel a pouzdra, naspojkování na stávající kabel (připojení na nový kabel) a připojení na stožárovou výzbroj,odvoz přebytečného výkopu, bez. skládkovného</t>
    </r>
  </si>
  <si>
    <t>Montáž přírubového hliníhového stožáru, H = 6m, včetně výkopu základu, usazení prefabrikovaného základu, průchodkami pro kabel a pouzdra, naspojkování na stávající kabel (připojení na nový kabel) a připojení na stožárovou výzbroj,odvoz přebytečného výkopu, bez. skládkovného</t>
  </si>
  <si>
    <t>Základové pouzdro stožáru - betonové, střední (prefabrikát) stožár 6m</t>
  </si>
  <si>
    <t>1.48</t>
  </si>
  <si>
    <r>
      <t xml:space="preserve">Stožár silniční bezpaticový třístupňový, typ JB 10, </t>
    </r>
    <r>
      <rPr>
        <sz val="11"/>
        <color theme="1"/>
        <rFont val="Calibri"/>
        <family val="2"/>
        <charset val="238"/>
      </rPr>
      <t>Ø</t>
    </r>
    <r>
      <rPr>
        <sz val="9.35"/>
        <color theme="1"/>
        <rFont val="Calibri"/>
        <family val="2"/>
      </rPr>
      <t>159/108/89</t>
    </r>
  </si>
  <si>
    <t>2.17</t>
  </si>
  <si>
    <t>Montáž bezpaticového třístupňového ocelového silničního stožáru JB 10 (Ø159/108/89), včetně výkopu základu, zabetonování základu, průchodkami pro kabel a pouzdra, naspojkování na stávající kabel (připojení na nový kabel) a připojení na stožárovou výzbroj,odvoz přebytečného výkopu, bez. skládkovného</t>
  </si>
  <si>
    <t>Polyuretanový nástřik vetknutých stožárů, včetně materiálu</t>
  </si>
  <si>
    <t>Výložník hliníkový s eloxovaným povrchem, rovný, délka vyložení 2m, průměr 60mm, Cl63, vč. materiálu pro uchycení</t>
  </si>
  <si>
    <t>Výložník hliníkový s eloxovaným povrchem, rovný, délka vyložení 0,5m, průměr 60mm, Cl63, vč. materiálu pro uchycení</t>
  </si>
  <si>
    <t>DIO, lávky, zajištění stavby, DSP, inženýring ve smyslu výkopového povolení atd.</t>
  </si>
  <si>
    <t>VÝKAZ VÝMĚR (slepý rozpočet)</t>
  </si>
  <si>
    <t>Příloha č. 4</t>
  </si>
  <si>
    <t>Instalace nového rozvaděče, vč. elektrovýzbroje (D+M)</t>
  </si>
  <si>
    <t>1.49</t>
  </si>
  <si>
    <t>Modernizace VO ve městě Břeclav</t>
  </si>
  <si>
    <t xml:space="preserve"> </t>
  </si>
  <si>
    <t>Komunikační modul svítidla bezdrátový MSB-C (připojení prostř. 7 pin konektoru ve standardu ANSI NEMA C136.41. -2013)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</si>
</sst>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sz val="9.35"/>
      <color theme="1"/>
      <name val="Calibri"/>
      <family val="2"/>
    </font>
    <font>
      <sz val="11"/>
      <name val="Calibri"/>
      <family val="2"/>
      <charset val="238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rgb="FF7F7F7F"/>
      <name val="Calibri Light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44" fontId="7" fillId="0" borderId="0" applyFont="0" applyFill="0" applyBorder="0" applyAlignment="0" applyProtection="0"/>
    <xf numFmtId="0" fontId="4" fillId="0" borderId="0"/>
    <xf numFmtId="0" fontId="4" fillId="0" borderId="0"/>
    <xf numFmtId="44" fontId="7" fillId="0" borderId="0" applyFont="0" applyFill="0" applyBorder="0" applyAlignment="0" applyProtection="0"/>
    <xf numFmtId="0" fontId="3" fillId="0" borderId="0"/>
    <xf numFmtId="0" fontId="3" fillId="0" borderId="0"/>
    <xf numFmtId="0" fontId="17" fillId="0" borderId="0" applyNumberFormat="0" applyFill="0" applyBorder="0" applyProtection="0"/>
  </cellStyleXfs>
  <cellXfs count="97">
    <xf numFmtId="0" fontId="0" fillId="0" borderId="0" xfId="0"/>
    <xf numFmtId="0" fontId="0" fillId="0" borderId="2" xfId="3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0" xfId="3" applyFont="1"/>
    <xf numFmtId="0" fontId="0" fillId="0" borderId="0" xfId="3" applyFont="1" applyAlignment="1">
      <alignment horizontal="center"/>
    </xf>
    <xf numFmtId="44" fontId="0" fillId="0" borderId="0" xfId="1" applyFont="1"/>
    <xf numFmtId="44" fontId="0" fillId="0" borderId="0" xfId="1" applyFont="1" applyAlignment="1">
      <alignment horizontal="center"/>
    </xf>
    <xf numFmtId="44" fontId="0" fillId="0" borderId="3" xfId="1" applyFont="1" applyBorder="1"/>
    <xf numFmtId="0" fontId="0" fillId="0" borderId="0" xfId="4" applyFont="1" applyAlignment="1">
      <alignment wrapText="1"/>
    </xf>
    <xf numFmtId="0" fontId="10" fillId="0" borderId="0" xfId="3" applyFont="1" applyAlignment="1">
      <alignment wrapText="1"/>
    </xf>
    <xf numFmtId="0" fontId="0" fillId="0" borderId="0" xfId="0" applyAlignment="1">
      <alignment horizontal="center" vertical="center"/>
    </xf>
    <xf numFmtId="49" fontId="0" fillId="0" borderId="0" xfId="3" applyNumberFormat="1" applyFont="1" applyAlignment="1">
      <alignment horizontal="center" vertical="center"/>
    </xf>
    <xf numFmtId="49" fontId="0" fillId="0" borderId="2" xfId="3" applyNumberFormat="1" applyFont="1" applyBorder="1" applyAlignment="1">
      <alignment horizontal="center" vertical="center"/>
    </xf>
    <xf numFmtId="44" fontId="9" fillId="2" borderId="2" xfId="1" applyFont="1" applyFill="1" applyBorder="1" applyAlignment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/>
    </xf>
    <xf numFmtId="0" fontId="8" fillId="2" borderId="2" xfId="3" applyFont="1" applyFill="1" applyBorder="1"/>
    <xf numFmtId="0" fontId="0" fillId="2" borderId="2" xfId="3" applyFont="1" applyFill="1" applyBorder="1" applyAlignment="1">
      <alignment horizontal="center"/>
    </xf>
    <xf numFmtId="44" fontId="0" fillId="2" borderId="2" xfId="1" applyFont="1" applyFill="1" applyBorder="1"/>
    <xf numFmtId="44" fontId="0" fillId="2" borderId="2" xfId="1" applyFont="1" applyFill="1" applyBorder="1" applyAlignment="1">
      <alignment horizontal="center"/>
    </xf>
    <xf numFmtId="0" fontId="0" fillId="2" borderId="1" xfId="3" applyFont="1" applyFill="1" applyBorder="1" applyAlignment="1">
      <alignment horizontal="center"/>
    </xf>
    <xf numFmtId="0" fontId="8" fillId="2" borderId="2" xfId="3" applyFont="1" applyFill="1" applyBorder="1" applyAlignment="1">
      <alignment horizontal="center" vertical="center"/>
    </xf>
    <xf numFmtId="44" fontId="8" fillId="2" borderId="2" xfId="3" applyNumberFormat="1" applyFont="1" applyFill="1" applyBorder="1"/>
    <xf numFmtId="44" fontId="8" fillId="2" borderId="2" xfId="1" applyFont="1" applyFill="1" applyBorder="1"/>
    <xf numFmtId="0" fontId="8" fillId="2" borderId="2" xfId="3" applyFont="1" applyFill="1" applyBorder="1" applyAlignment="1">
      <alignment horizontal="left"/>
    </xf>
    <xf numFmtId="0" fontId="8" fillId="2" borderId="2" xfId="3" applyFont="1" applyFill="1" applyBorder="1" applyAlignment="1">
      <alignment horizontal="center"/>
    </xf>
    <xf numFmtId="44" fontId="8" fillId="2" borderId="2" xfId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2" fontId="0" fillId="0" borderId="1" xfId="3" applyNumberFormat="1" applyFont="1" applyBorder="1" applyAlignment="1">
      <alignment horizontal="center" vertical="center"/>
    </xf>
    <xf numFmtId="0" fontId="8" fillId="0" borderId="4" xfId="3" applyFont="1" applyBorder="1"/>
    <xf numFmtId="0" fontId="8" fillId="0" borderId="0" xfId="3" applyFont="1"/>
    <xf numFmtId="0" fontId="8" fillId="0" borderId="2" xfId="0" applyFont="1" applyBorder="1" applyAlignment="1">
      <alignment horizontal="center" wrapText="1"/>
    </xf>
    <xf numFmtId="44" fontId="9" fillId="0" borderId="2" xfId="1" applyFont="1" applyBorder="1" applyAlignment="1">
      <alignment horizontal="center" vertical="center" wrapText="1"/>
    </xf>
    <xf numFmtId="44" fontId="8" fillId="0" borderId="2" xfId="3" applyNumberFormat="1" applyFont="1" applyBorder="1"/>
    <xf numFmtId="44" fontId="0" fillId="0" borderId="1" xfId="1" applyFont="1" applyBorder="1" applyProtection="1">
      <protection locked="0"/>
    </xf>
    <xf numFmtId="0" fontId="11" fillId="0" borderId="1" xfId="0" applyFont="1" applyBorder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10" fillId="0" borderId="0" xfId="4" applyFont="1" applyAlignment="1">
      <alignment wrapText="1"/>
    </xf>
    <xf numFmtId="10" fontId="10" fillId="0" borderId="0" xfId="2" applyNumberFormat="1" applyFont="1" applyAlignment="1">
      <alignment wrapText="1"/>
    </xf>
    <xf numFmtId="44" fontId="10" fillId="0" borderId="0" xfId="1" applyFont="1" applyAlignment="1">
      <alignment wrapText="1"/>
    </xf>
    <xf numFmtId="49" fontId="13" fillId="0" borderId="0" xfId="3" applyNumberFormat="1" applyFont="1" applyAlignment="1">
      <alignment horizontal="center" vertical="center"/>
    </xf>
    <xf numFmtId="0" fontId="0" fillId="0" borderId="1" xfId="3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0" fontId="0" fillId="0" borderId="2" xfId="3" applyFont="1" applyBorder="1" applyAlignment="1">
      <alignment horizontal="center" vertical="center"/>
    </xf>
    <xf numFmtId="0" fontId="0" fillId="0" borderId="2" xfId="3" applyFont="1" applyBorder="1" applyAlignment="1">
      <alignment vertical="center"/>
    </xf>
    <xf numFmtId="0" fontId="10" fillId="0" borderId="2" xfId="4" applyFont="1" applyBorder="1" applyAlignment="1">
      <alignment vertical="center" wrapText="1"/>
    </xf>
    <xf numFmtId="44" fontId="0" fillId="0" borderId="2" xfId="1" applyFont="1" applyBorder="1" applyAlignment="1">
      <alignment vertical="center"/>
    </xf>
    <xf numFmtId="0" fontId="8" fillId="0" borderId="4" xfId="3" applyFont="1" applyBorder="1" applyAlignment="1">
      <alignment vertical="center"/>
    </xf>
    <xf numFmtId="0" fontId="8" fillId="0" borderId="0" xfId="3" applyFont="1" applyAlignment="1">
      <alignment vertical="center"/>
    </xf>
    <xf numFmtId="10" fontId="10" fillId="0" borderId="2" xfId="2" applyNumberFormat="1" applyFont="1" applyBorder="1" applyAlignment="1">
      <alignment vertical="center" wrapText="1"/>
    </xf>
    <xf numFmtId="44" fontId="10" fillId="0" borderId="2" xfId="1" applyFont="1" applyBorder="1" applyAlignment="1">
      <alignment vertical="center" wrapText="1"/>
    </xf>
    <xf numFmtId="44" fontId="0" fillId="0" borderId="0" xfId="0" applyNumberFormat="1"/>
    <xf numFmtId="0" fontId="0" fillId="0" borderId="0" xfId="0" applyAlignment="1">
      <alignment vertical="center"/>
    </xf>
    <xf numFmtId="0" fontId="0" fillId="0" borderId="2" xfId="3" applyFont="1" applyBorder="1" applyAlignment="1">
      <alignment vertical="center" wrapText="1"/>
    </xf>
    <xf numFmtId="0" fontId="13" fillId="0" borderId="0" xfId="3" applyFont="1"/>
    <xf numFmtId="0" fontId="15" fillId="0" borderId="0" xfId="3" applyFont="1" applyAlignment="1">
      <alignment vertical="center" wrapText="1"/>
    </xf>
    <xf numFmtId="0" fontId="14" fillId="0" borderId="0" xfId="3" applyFont="1" applyAlignment="1">
      <alignment vertical="center" wrapText="1"/>
    </xf>
    <xf numFmtId="44" fontId="0" fillId="0" borderId="2" xfId="1" applyFont="1" applyFill="1" applyBorder="1" applyAlignment="1">
      <alignment horizontal="center" vertical="center"/>
    </xf>
    <xf numFmtId="0" fontId="2" fillId="0" borderId="1" xfId="0" applyFont="1" applyBorder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2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2" fillId="0" borderId="3" xfId="0" applyFont="1" applyBorder="1" applyAlignment="1">
      <alignment vertical="center"/>
    </xf>
    <xf numFmtId="44" fontId="0" fillId="3" borderId="2" xfId="1" applyFont="1" applyFill="1" applyBorder="1" applyAlignment="1" applyProtection="1">
      <alignment vertical="center"/>
      <protection locked="0"/>
    </xf>
    <xf numFmtId="44" fontId="0" fillId="3" borderId="1" xfId="1" applyFont="1" applyFill="1" applyBorder="1" applyProtection="1">
      <protection locked="0"/>
    </xf>
    <xf numFmtId="0" fontId="8" fillId="2" borderId="2" xfId="0" applyFont="1" applyFill="1" applyBorder="1" applyAlignment="1">
      <alignment vertical="center" wrapText="1"/>
    </xf>
    <xf numFmtId="44" fontId="0" fillId="3" borderId="2" xfId="1" applyFont="1" applyFill="1" applyBorder="1" applyAlignment="1" applyProtection="1">
      <alignment horizontal="center" vertical="center"/>
      <protection locked="0"/>
    </xf>
    <xf numFmtId="49" fontId="0" fillId="0" borderId="1" xfId="3" applyNumberFormat="1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right" vertical="center"/>
    </xf>
    <xf numFmtId="0" fontId="24" fillId="0" borderId="0" xfId="0" applyFont="1" applyAlignment="1">
      <alignment vertical="top"/>
    </xf>
    <xf numFmtId="0" fontId="31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top"/>
    </xf>
    <xf numFmtId="0" fontId="22" fillId="0" borderId="0" xfId="0" applyFont="1" applyAlignment="1">
      <alignment vertical="center"/>
    </xf>
    <xf numFmtId="49" fontId="0" fillId="0" borderId="3" xfId="3" applyNumberFormat="1" applyFont="1" applyBorder="1" applyAlignment="1">
      <alignment horizontal="center" vertical="center"/>
    </xf>
    <xf numFmtId="14" fontId="10" fillId="0" borderId="3" xfId="3" applyNumberFormat="1" applyFont="1" applyBorder="1" applyAlignment="1">
      <alignment horizontal="left" wrapText="1"/>
    </xf>
    <xf numFmtId="0" fontId="0" fillId="0" borderId="3" xfId="3" applyFont="1" applyBorder="1" applyAlignment="1">
      <alignment horizontal="center"/>
    </xf>
    <xf numFmtId="44" fontId="0" fillId="0" borderId="3" xfId="1" applyFont="1" applyBorder="1" applyAlignment="1">
      <alignment horizontal="right"/>
    </xf>
    <xf numFmtId="44" fontId="0" fillId="0" borderId="3" xfId="1" applyFont="1" applyBorder="1" applyAlignment="1">
      <alignment horizontal="left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44" fontId="0" fillId="0" borderId="3" xfId="1" applyFont="1" applyBorder="1" applyAlignment="1">
      <alignment horizontal="left"/>
    </xf>
    <xf numFmtId="49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44" fontId="0" fillId="0" borderId="2" xfId="1" applyFont="1" applyFill="1" applyBorder="1" applyAlignment="1" applyProtection="1">
      <alignment vertical="center"/>
    </xf>
  </cellXfs>
  <cellStyles count="12">
    <cellStyle name="Měna" xfId="1" builtinId="4"/>
    <cellStyle name="Měna 2" xfId="5" xr:uid="{97A43AB7-0986-4E9F-AA87-7FBDEF2C304E}"/>
    <cellStyle name="Měna 3" xfId="8" xr:uid="{D471A034-385E-4AC2-B9EF-EFA7A8EF2C1F}"/>
    <cellStyle name="Normální" xfId="0" builtinId="0"/>
    <cellStyle name="Normální 17" xfId="3" xr:uid="{DC2148E9-BEBE-44BC-8643-F9DEF88E2987}"/>
    <cellStyle name="Normální 17 2" xfId="6" xr:uid="{BB011919-FE39-4AEF-B66C-7B0C74F64CED}"/>
    <cellStyle name="Normální 17 3" xfId="9" xr:uid="{B644F6CC-67F3-4ABB-BBA7-0F2DFC21AFEB}"/>
    <cellStyle name="Normální 18" xfId="4" xr:uid="{FCD58F99-9C90-4B7F-BCCD-6DFE413B06F7}"/>
    <cellStyle name="Normální 18 2" xfId="7" xr:uid="{5FEDAD25-050B-4A60-A853-874F37124701}"/>
    <cellStyle name="Normální 18 3" xfId="10" xr:uid="{F7AEE5EB-7AC3-4AA3-A68B-1281466C7BEB}"/>
    <cellStyle name="Normální 22 2" xfId="11" xr:uid="{F8636F25-CAD1-4BEF-8796-7159A2430513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373380</xdr:colOff>
      <xdr:row>0</xdr:row>
      <xdr:rowOff>0</xdr:rowOff>
    </xdr:from>
    <xdr:to>
      <xdr:col>4</xdr:col>
      <xdr:colOff>396240</xdr:colOff>
      <xdr:row>1</xdr:row>
      <xdr:rowOff>0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205872FB-71D5-4C32-AB40-7260B17A714B}"/>
            </a:ext>
          </a:extLst>
        </xdr:cNvPr>
        <xdr:cNvGrpSpPr/>
      </xdr:nvGrpSpPr>
      <xdr:grpSpPr>
        <a:xfrm>
          <a:off x="580209" y="0"/>
          <a:ext cx="7229202" cy="674914"/>
          <a:chOff x="0" y="0"/>
          <a:chExt cx="6054090" cy="54546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7AB2164C-BF04-7F3B-A8B2-825CCA3C1A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727960" y="38100"/>
            <a:ext cx="1129665" cy="507365"/>
          </a:xfrm>
          <a:prstGeom prst="rect">
            <a:avLst/>
          </a:prstGeom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199F9DB1-470D-BA00-2F46-F32CBF94589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100"/>
            <a:ext cx="1672590" cy="447675"/>
          </a:xfrm>
          <a:prstGeom prst="rect">
            <a:avLst/>
          </a:prstGeom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C1D2F102-E597-5EB4-3873-F4380C29A6D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20640" y="0"/>
            <a:ext cx="933450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83FD8-50DB-4774-9D58-7370DEE8A5C0}">
  <sheetPr>
    <pageSetUpPr fitToPage="1"/>
  </sheetPr>
  <dimension ref="B1:O97"/>
  <sheetViews>
    <sheetView tabSelected="1" topLeftCell="A69" zoomScale="70" zoomScaleNormal="70" workbookViewId="0">
      <selection activeCell="H16" sqref="H16"/>
    </sheetView>
  </sheetViews>
  <sheetFormatPr defaultRowHeight="14.4" x14ac:dyDescent="0.3"/>
  <cols>
    <col min="1" max="1" width="3" customWidth="1"/>
    <col min="2" max="2" width="8.6640625" style="10" bestFit="1" customWidth="1"/>
    <col min="3" max="3" width="77" customWidth="1"/>
    <col min="4" max="8" width="19.33203125" customWidth="1"/>
    <col min="9" max="9" width="3" customWidth="1"/>
    <col min="10" max="12" width="19.33203125" customWidth="1"/>
    <col min="14" max="14" width="4.6640625" customWidth="1"/>
    <col min="15" max="15" width="17" customWidth="1"/>
  </cols>
  <sheetData>
    <row r="1" spans="2:15" s="72" customFormat="1" ht="53.4" customHeight="1" x14ac:dyDescent="0.3">
      <c r="B1" s="73"/>
    </row>
    <row r="2" spans="2:15" s="75" customFormat="1" ht="21" x14ac:dyDescent="0.3">
      <c r="B2" s="74" t="s">
        <v>172</v>
      </c>
      <c r="C2" s="76"/>
      <c r="D2" s="77"/>
      <c r="L2" s="78" t="s">
        <v>173</v>
      </c>
    </row>
    <row r="3" spans="2:15" s="64" customFormat="1" ht="46.95" customHeight="1" x14ac:dyDescent="0.3">
      <c r="B3" s="82" t="s">
        <v>176</v>
      </c>
      <c r="C3" s="79"/>
      <c r="D3" s="79"/>
      <c r="E3" s="80"/>
      <c r="H3" s="81"/>
    </row>
    <row r="4" spans="2:15" ht="21" x14ac:dyDescent="0.3">
      <c r="B4"/>
      <c r="C4" s="65"/>
      <c r="D4" s="65"/>
      <c r="E4" s="65"/>
      <c r="F4" s="65"/>
      <c r="G4" s="65"/>
      <c r="H4" s="65"/>
      <c r="I4" s="65"/>
      <c r="J4" s="65"/>
      <c r="K4" s="65"/>
      <c r="L4" s="65"/>
      <c r="M4" s="64"/>
      <c r="N4" s="64"/>
      <c r="O4" s="64"/>
    </row>
    <row r="5" spans="2:15" ht="15.6" x14ac:dyDescent="0.3">
      <c r="B5" s="93" t="s">
        <v>0</v>
      </c>
      <c r="C5" s="94" t="s">
        <v>1</v>
      </c>
      <c r="D5" s="94" t="s">
        <v>2</v>
      </c>
      <c r="E5" s="94" t="s">
        <v>3</v>
      </c>
      <c r="F5" s="95" t="s">
        <v>4</v>
      </c>
      <c r="G5" s="95"/>
      <c r="H5" s="95"/>
      <c r="I5" s="30"/>
      <c r="J5" s="90" t="s">
        <v>43</v>
      </c>
      <c r="K5" s="91"/>
      <c r="L5" s="88" t="s">
        <v>42</v>
      </c>
      <c r="M5" s="64"/>
      <c r="N5" s="64"/>
      <c r="O5" s="64"/>
    </row>
    <row r="6" spans="2:15" ht="15.6" x14ac:dyDescent="0.3">
      <c r="B6" s="93"/>
      <c r="C6" s="94"/>
      <c r="D6" s="94"/>
      <c r="E6" s="94"/>
      <c r="F6" s="13" t="s">
        <v>5</v>
      </c>
      <c r="G6" s="13" t="s">
        <v>6</v>
      </c>
      <c r="H6" s="13" t="s">
        <v>7</v>
      </c>
      <c r="I6" s="31"/>
      <c r="J6" s="13" t="s">
        <v>6</v>
      </c>
      <c r="K6" s="13" t="s">
        <v>7</v>
      </c>
      <c r="L6" s="89"/>
      <c r="M6" s="64"/>
      <c r="N6" s="64"/>
      <c r="O6" s="64"/>
    </row>
    <row r="7" spans="2:15" ht="15.6" x14ac:dyDescent="0.3">
      <c r="B7" s="14" t="s">
        <v>8</v>
      </c>
      <c r="C7" s="15" t="s">
        <v>9</v>
      </c>
      <c r="D7" s="16"/>
      <c r="E7" s="16"/>
      <c r="F7" s="17"/>
      <c r="G7" s="18"/>
      <c r="H7" s="18"/>
      <c r="I7" s="2"/>
      <c r="J7" s="18"/>
      <c r="K7" s="18"/>
      <c r="L7" s="68"/>
      <c r="M7" s="64"/>
      <c r="N7" s="64"/>
      <c r="O7" s="64"/>
    </row>
    <row r="8" spans="2:15" s="52" customFormat="1" ht="15.6" x14ac:dyDescent="0.3">
      <c r="B8" s="27" t="s">
        <v>10</v>
      </c>
      <c r="C8" s="58" t="s">
        <v>85</v>
      </c>
      <c r="D8" s="59">
        <v>1</v>
      </c>
      <c r="E8" s="40" t="s">
        <v>11</v>
      </c>
      <c r="F8" s="67">
        <v>0</v>
      </c>
      <c r="G8" s="41">
        <f t="shared" ref="G8" si="0">D8*F8</f>
        <v>0</v>
      </c>
      <c r="H8" s="41" t="s">
        <v>12</v>
      </c>
      <c r="I8" s="41"/>
      <c r="J8" s="41">
        <f t="shared" ref="J8" si="1">G8*1.21</f>
        <v>0</v>
      </c>
      <c r="K8" s="41" t="s">
        <v>12</v>
      </c>
      <c r="L8" s="42">
        <f t="shared" ref="L8" si="2">J8-G8</f>
        <v>0</v>
      </c>
      <c r="M8" s="64"/>
      <c r="N8" s="64"/>
      <c r="O8" s="64"/>
    </row>
    <row r="9" spans="2:15" s="52" customFormat="1" x14ac:dyDescent="0.3">
      <c r="B9" s="27" t="s">
        <v>13</v>
      </c>
      <c r="C9" s="58" t="s">
        <v>86</v>
      </c>
      <c r="D9" s="59">
        <v>8</v>
      </c>
      <c r="E9" s="40" t="s">
        <v>11</v>
      </c>
      <c r="F9" s="67">
        <v>0</v>
      </c>
      <c r="G9" s="41">
        <f t="shared" ref="G9:G30" si="3">D9*F9</f>
        <v>0</v>
      </c>
      <c r="H9" s="41" t="s">
        <v>12</v>
      </c>
      <c r="I9" s="41"/>
      <c r="J9" s="41">
        <f t="shared" ref="J9:J30" si="4">G9*1.21</f>
        <v>0</v>
      </c>
      <c r="K9" s="41" t="s">
        <v>12</v>
      </c>
      <c r="L9" s="42">
        <f t="shared" ref="L9:L30" si="5">J9-G9</f>
        <v>0</v>
      </c>
    </row>
    <row r="10" spans="2:15" s="52" customFormat="1" x14ac:dyDescent="0.3">
      <c r="B10" s="27" t="s">
        <v>47</v>
      </c>
      <c r="C10" s="58" t="s">
        <v>87</v>
      </c>
      <c r="D10" s="59">
        <v>4</v>
      </c>
      <c r="E10" s="40" t="s">
        <v>11</v>
      </c>
      <c r="F10" s="67">
        <v>0</v>
      </c>
      <c r="G10" s="41">
        <f t="shared" si="3"/>
        <v>0</v>
      </c>
      <c r="H10" s="41" t="s">
        <v>12</v>
      </c>
      <c r="I10" s="41"/>
      <c r="J10" s="41">
        <f t="shared" si="4"/>
        <v>0</v>
      </c>
      <c r="K10" s="41" t="s">
        <v>12</v>
      </c>
      <c r="L10" s="42">
        <f t="shared" si="5"/>
        <v>0</v>
      </c>
    </row>
    <row r="11" spans="2:15" s="52" customFormat="1" x14ac:dyDescent="0.3">
      <c r="B11" s="27" t="s">
        <v>48</v>
      </c>
      <c r="C11" s="58" t="s">
        <v>88</v>
      </c>
      <c r="D11" s="59">
        <v>2</v>
      </c>
      <c r="E11" s="43" t="s">
        <v>11</v>
      </c>
      <c r="F11" s="67">
        <v>0</v>
      </c>
      <c r="G11" s="41">
        <f t="shared" si="3"/>
        <v>0</v>
      </c>
      <c r="H11" s="41" t="s">
        <v>12</v>
      </c>
      <c r="I11" s="41"/>
      <c r="J11" s="41">
        <f t="shared" si="4"/>
        <v>0</v>
      </c>
      <c r="K11" s="41" t="s">
        <v>12</v>
      </c>
      <c r="L11" s="42">
        <f t="shared" si="5"/>
        <v>0</v>
      </c>
    </row>
    <row r="12" spans="2:15" s="52" customFormat="1" x14ac:dyDescent="0.3">
      <c r="B12" s="27" t="s">
        <v>55</v>
      </c>
      <c r="C12" s="58" t="s">
        <v>89</v>
      </c>
      <c r="D12" s="59">
        <v>14</v>
      </c>
      <c r="E12" s="40" t="s">
        <v>11</v>
      </c>
      <c r="F12" s="67">
        <v>0</v>
      </c>
      <c r="G12" s="41">
        <f t="shared" si="3"/>
        <v>0</v>
      </c>
      <c r="H12" s="41" t="s">
        <v>12</v>
      </c>
      <c r="I12" s="41"/>
      <c r="J12" s="41">
        <f t="shared" si="4"/>
        <v>0</v>
      </c>
      <c r="K12" s="41" t="s">
        <v>12</v>
      </c>
      <c r="L12" s="42">
        <f t="shared" si="5"/>
        <v>0</v>
      </c>
    </row>
    <row r="13" spans="2:15" s="52" customFormat="1" x14ac:dyDescent="0.3">
      <c r="B13" s="27" t="s">
        <v>56</v>
      </c>
      <c r="C13" s="58" t="s">
        <v>90</v>
      </c>
      <c r="D13" s="59">
        <v>6</v>
      </c>
      <c r="E13" s="40" t="s">
        <v>11</v>
      </c>
      <c r="F13" s="67">
        <v>0</v>
      </c>
      <c r="G13" s="41">
        <f t="shared" si="3"/>
        <v>0</v>
      </c>
      <c r="H13" s="41" t="s">
        <v>12</v>
      </c>
      <c r="I13" s="41"/>
      <c r="J13" s="41">
        <f t="shared" si="4"/>
        <v>0</v>
      </c>
      <c r="K13" s="41" t="s">
        <v>12</v>
      </c>
      <c r="L13" s="42">
        <f t="shared" si="5"/>
        <v>0</v>
      </c>
    </row>
    <row r="14" spans="2:15" s="52" customFormat="1" x14ac:dyDescent="0.3">
      <c r="B14" s="27" t="s">
        <v>57</v>
      </c>
      <c r="C14" s="58" t="s">
        <v>91</v>
      </c>
      <c r="D14" s="59">
        <v>15</v>
      </c>
      <c r="E14" s="40" t="s">
        <v>11</v>
      </c>
      <c r="F14" s="67">
        <v>0</v>
      </c>
      <c r="G14" s="41">
        <f t="shared" si="3"/>
        <v>0</v>
      </c>
      <c r="H14" s="41" t="s">
        <v>12</v>
      </c>
      <c r="I14" s="41"/>
      <c r="J14" s="41">
        <f t="shared" si="4"/>
        <v>0</v>
      </c>
      <c r="K14" s="41" t="s">
        <v>12</v>
      </c>
      <c r="L14" s="42">
        <f t="shared" si="5"/>
        <v>0</v>
      </c>
    </row>
    <row r="15" spans="2:15" s="52" customFormat="1" x14ac:dyDescent="0.3">
      <c r="B15" s="27" t="s">
        <v>49</v>
      </c>
      <c r="C15" s="58" t="s">
        <v>92</v>
      </c>
      <c r="D15" s="59">
        <v>20</v>
      </c>
      <c r="E15" s="43" t="s">
        <v>11</v>
      </c>
      <c r="F15" s="67">
        <v>0</v>
      </c>
      <c r="G15" s="41">
        <f t="shared" si="3"/>
        <v>0</v>
      </c>
      <c r="H15" s="41" t="s">
        <v>12</v>
      </c>
      <c r="I15" s="41"/>
      <c r="J15" s="41">
        <f t="shared" si="4"/>
        <v>0</v>
      </c>
      <c r="K15" s="41" t="s">
        <v>12</v>
      </c>
      <c r="L15" s="42">
        <f t="shared" si="5"/>
        <v>0</v>
      </c>
    </row>
    <row r="16" spans="2:15" s="52" customFormat="1" x14ac:dyDescent="0.3">
      <c r="B16" s="27" t="s">
        <v>58</v>
      </c>
      <c r="C16" s="58" t="s">
        <v>93</v>
      </c>
      <c r="D16" s="59">
        <v>52</v>
      </c>
      <c r="E16" s="40" t="s">
        <v>11</v>
      </c>
      <c r="F16" s="67">
        <v>0</v>
      </c>
      <c r="G16" s="41">
        <f t="shared" si="3"/>
        <v>0</v>
      </c>
      <c r="H16" s="41" t="s">
        <v>12</v>
      </c>
      <c r="I16" s="41"/>
      <c r="J16" s="41">
        <f t="shared" si="4"/>
        <v>0</v>
      </c>
      <c r="K16" s="41" t="s">
        <v>12</v>
      </c>
      <c r="L16" s="42">
        <f t="shared" si="5"/>
        <v>0</v>
      </c>
    </row>
    <row r="17" spans="2:12" s="52" customFormat="1" x14ac:dyDescent="0.3">
      <c r="B17" s="27" t="s">
        <v>59</v>
      </c>
      <c r="C17" s="58" t="s">
        <v>94</v>
      </c>
      <c r="D17" s="59">
        <v>122</v>
      </c>
      <c r="E17" s="40" t="s">
        <v>11</v>
      </c>
      <c r="F17" s="67">
        <v>0</v>
      </c>
      <c r="G17" s="41">
        <f t="shared" si="3"/>
        <v>0</v>
      </c>
      <c r="H17" s="41" t="s">
        <v>12</v>
      </c>
      <c r="I17" s="41"/>
      <c r="J17" s="41">
        <f t="shared" si="4"/>
        <v>0</v>
      </c>
      <c r="K17" s="41" t="s">
        <v>12</v>
      </c>
      <c r="L17" s="42">
        <f t="shared" si="5"/>
        <v>0</v>
      </c>
    </row>
    <row r="18" spans="2:12" s="52" customFormat="1" x14ac:dyDescent="0.3">
      <c r="B18" s="27" t="s">
        <v>60</v>
      </c>
      <c r="C18" s="58" t="s">
        <v>95</v>
      </c>
      <c r="D18" s="59">
        <v>154</v>
      </c>
      <c r="E18" s="40" t="s">
        <v>11</v>
      </c>
      <c r="F18" s="67">
        <v>0</v>
      </c>
      <c r="G18" s="41">
        <f t="shared" si="3"/>
        <v>0</v>
      </c>
      <c r="H18" s="41" t="s">
        <v>12</v>
      </c>
      <c r="I18" s="41"/>
      <c r="J18" s="41">
        <f t="shared" si="4"/>
        <v>0</v>
      </c>
      <c r="K18" s="41" t="s">
        <v>12</v>
      </c>
      <c r="L18" s="42">
        <f t="shared" si="5"/>
        <v>0</v>
      </c>
    </row>
    <row r="19" spans="2:12" s="52" customFormat="1" x14ac:dyDescent="0.3">
      <c r="B19" s="27" t="s">
        <v>61</v>
      </c>
      <c r="C19" s="58" t="s">
        <v>96</v>
      </c>
      <c r="D19" s="59">
        <v>18</v>
      </c>
      <c r="E19" s="43" t="s">
        <v>11</v>
      </c>
      <c r="F19" s="67">
        <v>0</v>
      </c>
      <c r="G19" s="41">
        <f t="shared" si="3"/>
        <v>0</v>
      </c>
      <c r="H19" s="41" t="s">
        <v>12</v>
      </c>
      <c r="I19" s="41"/>
      <c r="J19" s="41">
        <f t="shared" si="4"/>
        <v>0</v>
      </c>
      <c r="K19" s="41" t="s">
        <v>12</v>
      </c>
      <c r="L19" s="42">
        <f t="shared" si="5"/>
        <v>0</v>
      </c>
    </row>
    <row r="20" spans="2:12" s="52" customFormat="1" x14ac:dyDescent="0.3">
      <c r="B20" s="27" t="s">
        <v>62</v>
      </c>
      <c r="C20" s="58" t="s">
        <v>97</v>
      </c>
      <c r="D20" s="59">
        <v>40</v>
      </c>
      <c r="E20" s="40" t="s">
        <v>11</v>
      </c>
      <c r="F20" s="67">
        <v>0</v>
      </c>
      <c r="G20" s="41">
        <f t="shared" si="3"/>
        <v>0</v>
      </c>
      <c r="H20" s="41" t="s">
        <v>12</v>
      </c>
      <c r="I20" s="41"/>
      <c r="J20" s="41">
        <f t="shared" si="4"/>
        <v>0</v>
      </c>
      <c r="K20" s="41" t="s">
        <v>12</v>
      </c>
      <c r="L20" s="42">
        <f t="shared" si="5"/>
        <v>0</v>
      </c>
    </row>
    <row r="21" spans="2:12" s="52" customFormat="1" x14ac:dyDescent="0.3">
      <c r="B21" s="27" t="s">
        <v>63</v>
      </c>
      <c r="C21" s="58" t="s">
        <v>98</v>
      </c>
      <c r="D21" s="59">
        <v>19</v>
      </c>
      <c r="E21" s="40" t="s">
        <v>11</v>
      </c>
      <c r="F21" s="67">
        <v>0</v>
      </c>
      <c r="G21" s="41">
        <f t="shared" si="3"/>
        <v>0</v>
      </c>
      <c r="H21" s="41" t="s">
        <v>12</v>
      </c>
      <c r="I21" s="41"/>
      <c r="J21" s="41">
        <f t="shared" si="4"/>
        <v>0</v>
      </c>
      <c r="K21" s="41" t="s">
        <v>12</v>
      </c>
      <c r="L21" s="42">
        <f t="shared" si="5"/>
        <v>0</v>
      </c>
    </row>
    <row r="22" spans="2:12" s="52" customFormat="1" x14ac:dyDescent="0.3">
      <c r="B22" s="27" t="s">
        <v>50</v>
      </c>
      <c r="C22" s="58" t="s">
        <v>99</v>
      </c>
      <c r="D22" s="59">
        <v>21</v>
      </c>
      <c r="E22" s="40" t="s">
        <v>11</v>
      </c>
      <c r="F22" s="67">
        <v>0</v>
      </c>
      <c r="G22" s="41">
        <f t="shared" si="3"/>
        <v>0</v>
      </c>
      <c r="H22" s="41" t="s">
        <v>12</v>
      </c>
      <c r="I22" s="41"/>
      <c r="J22" s="41">
        <f t="shared" si="4"/>
        <v>0</v>
      </c>
      <c r="K22" s="41" t="s">
        <v>12</v>
      </c>
      <c r="L22" s="42">
        <f t="shared" si="5"/>
        <v>0</v>
      </c>
    </row>
    <row r="23" spans="2:12" s="52" customFormat="1" x14ac:dyDescent="0.3">
      <c r="B23" s="27" t="s">
        <v>51</v>
      </c>
      <c r="C23" s="58" t="s">
        <v>100</v>
      </c>
      <c r="D23" s="59">
        <v>18</v>
      </c>
      <c r="E23" s="43" t="s">
        <v>11</v>
      </c>
      <c r="F23" s="67">
        <v>0</v>
      </c>
      <c r="G23" s="41">
        <f t="shared" si="3"/>
        <v>0</v>
      </c>
      <c r="H23" s="41" t="s">
        <v>12</v>
      </c>
      <c r="I23" s="41"/>
      <c r="J23" s="41">
        <f t="shared" si="4"/>
        <v>0</v>
      </c>
      <c r="K23" s="41" t="s">
        <v>12</v>
      </c>
      <c r="L23" s="42">
        <f t="shared" si="5"/>
        <v>0</v>
      </c>
    </row>
    <row r="24" spans="2:12" s="52" customFormat="1" x14ac:dyDescent="0.3">
      <c r="B24" s="27" t="s">
        <v>77</v>
      </c>
      <c r="C24" s="58" t="s">
        <v>101</v>
      </c>
      <c r="D24" s="59">
        <v>48</v>
      </c>
      <c r="E24" s="40" t="s">
        <v>11</v>
      </c>
      <c r="F24" s="67">
        <v>0</v>
      </c>
      <c r="G24" s="41">
        <f t="shared" si="3"/>
        <v>0</v>
      </c>
      <c r="H24" s="41" t="s">
        <v>12</v>
      </c>
      <c r="I24" s="41"/>
      <c r="J24" s="41">
        <f t="shared" si="4"/>
        <v>0</v>
      </c>
      <c r="K24" s="41" t="s">
        <v>12</v>
      </c>
      <c r="L24" s="42">
        <f t="shared" si="5"/>
        <v>0</v>
      </c>
    </row>
    <row r="25" spans="2:12" s="52" customFormat="1" x14ac:dyDescent="0.3">
      <c r="B25" s="27" t="s">
        <v>78</v>
      </c>
      <c r="C25" s="58" t="s">
        <v>102</v>
      </c>
      <c r="D25" s="59">
        <v>39</v>
      </c>
      <c r="E25" s="40" t="s">
        <v>11</v>
      </c>
      <c r="F25" s="67">
        <v>0</v>
      </c>
      <c r="G25" s="41">
        <f t="shared" si="3"/>
        <v>0</v>
      </c>
      <c r="H25" s="41" t="s">
        <v>12</v>
      </c>
      <c r="I25" s="41"/>
      <c r="J25" s="41">
        <f t="shared" si="4"/>
        <v>0</v>
      </c>
      <c r="K25" s="41" t="s">
        <v>12</v>
      </c>
      <c r="L25" s="42">
        <f t="shared" si="5"/>
        <v>0</v>
      </c>
    </row>
    <row r="26" spans="2:12" s="52" customFormat="1" x14ac:dyDescent="0.3">
      <c r="B26" s="27" t="s">
        <v>79</v>
      </c>
      <c r="C26" s="58" t="s">
        <v>103</v>
      </c>
      <c r="D26" s="59">
        <v>31</v>
      </c>
      <c r="E26" s="40" t="s">
        <v>11</v>
      </c>
      <c r="F26" s="67">
        <v>0</v>
      </c>
      <c r="G26" s="41">
        <f t="shared" si="3"/>
        <v>0</v>
      </c>
      <c r="H26" s="41" t="s">
        <v>12</v>
      </c>
      <c r="I26" s="41"/>
      <c r="J26" s="41">
        <f t="shared" si="4"/>
        <v>0</v>
      </c>
      <c r="K26" s="41" t="s">
        <v>12</v>
      </c>
      <c r="L26" s="42">
        <f t="shared" si="5"/>
        <v>0</v>
      </c>
    </row>
    <row r="27" spans="2:12" s="52" customFormat="1" x14ac:dyDescent="0.3">
      <c r="B27" s="27" t="s">
        <v>80</v>
      </c>
      <c r="C27" s="58" t="s">
        <v>104</v>
      </c>
      <c r="D27" s="59">
        <v>6</v>
      </c>
      <c r="E27" s="43" t="s">
        <v>11</v>
      </c>
      <c r="F27" s="67">
        <v>0</v>
      </c>
      <c r="G27" s="41">
        <f t="shared" si="3"/>
        <v>0</v>
      </c>
      <c r="H27" s="41" t="s">
        <v>12</v>
      </c>
      <c r="I27" s="41"/>
      <c r="J27" s="41">
        <f t="shared" si="4"/>
        <v>0</v>
      </c>
      <c r="K27" s="41" t="s">
        <v>12</v>
      </c>
      <c r="L27" s="42">
        <f t="shared" si="5"/>
        <v>0</v>
      </c>
    </row>
    <row r="28" spans="2:12" s="52" customFormat="1" x14ac:dyDescent="0.3">
      <c r="B28" s="27" t="s">
        <v>81</v>
      </c>
      <c r="C28" s="58" t="s">
        <v>105</v>
      </c>
      <c r="D28" s="59">
        <v>64</v>
      </c>
      <c r="E28" s="40" t="s">
        <v>11</v>
      </c>
      <c r="F28" s="67">
        <v>0</v>
      </c>
      <c r="G28" s="41">
        <f t="shared" si="3"/>
        <v>0</v>
      </c>
      <c r="H28" s="41" t="s">
        <v>12</v>
      </c>
      <c r="I28" s="41"/>
      <c r="J28" s="41">
        <f t="shared" si="4"/>
        <v>0</v>
      </c>
      <c r="K28" s="41" t="s">
        <v>12</v>
      </c>
      <c r="L28" s="42">
        <f t="shared" si="5"/>
        <v>0</v>
      </c>
    </row>
    <row r="29" spans="2:12" s="52" customFormat="1" x14ac:dyDescent="0.3">
      <c r="B29" s="27" t="s">
        <v>82</v>
      </c>
      <c r="C29" s="58" t="s">
        <v>106</v>
      </c>
      <c r="D29" s="59">
        <v>8</v>
      </c>
      <c r="E29" s="40" t="s">
        <v>11</v>
      </c>
      <c r="F29" s="67">
        <v>0</v>
      </c>
      <c r="G29" s="41">
        <f t="shared" si="3"/>
        <v>0</v>
      </c>
      <c r="H29" s="41" t="s">
        <v>12</v>
      </c>
      <c r="I29" s="41"/>
      <c r="J29" s="41">
        <f t="shared" si="4"/>
        <v>0</v>
      </c>
      <c r="K29" s="41" t="s">
        <v>12</v>
      </c>
      <c r="L29" s="42">
        <f t="shared" si="5"/>
        <v>0</v>
      </c>
    </row>
    <row r="30" spans="2:12" s="52" customFormat="1" x14ac:dyDescent="0.3">
      <c r="B30" s="27" t="s">
        <v>83</v>
      </c>
      <c r="C30" s="60" t="s">
        <v>107</v>
      </c>
      <c r="D30" s="59">
        <v>7</v>
      </c>
      <c r="E30" s="40" t="s">
        <v>11</v>
      </c>
      <c r="F30" s="67">
        <v>0</v>
      </c>
      <c r="G30" s="41">
        <f t="shared" si="3"/>
        <v>0</v>
      </c>
      <c r="H30" s="41" t="s">
        <v>12</v>
      </c>
      <c r="I30" s="41"/>
      <c r="J30" s="41">
        <f t="shared" si="4"/>
        <v>0</v>
      </c>
      <c r="K30" s="41" t="s">
        <v>12</v>
      </c>
      <c r="L30" s="42">
        <f t="shared" si="5"/>
        <v>0</v>
      </c>
    </row>
    <row r="31" spans="2:12" x14ac:dyDescent="0.3">
      <c r="B31" s="27"/>
      <c r="C31" s="34"/>
      <c r="D31" s="35"/>
      <c r="E31" s="1"/>
      <c r="F31" s="33"/>
      <c r="G31" s="2"/>
      <c r="H31" s="2"/>
      <c r="I31" s="2"/>
      <c r="J31" s="2"/>
      <c r="K31" s="2"/>
      <c r="L31" s="2"/>
    </row>
    <row r="32" spans="2:12" s="52" customFormat="1" x14ac:dyDescent="0.3">
      <c r="B32" s="27" t="s">
        <v>84</v>
      </c>
      <c r="C32" s="61" t="s">
        <v>67</v>
      </c>
      <c r="D32" s="26">
        <v>141</v>
      </c>
      <c r="E32" s="43" t="s">
        <v>11</v>
      </c>
      <c r="F32" s="66">
        <v>0</v>
      </c>
      <c r="G32" s="42">
        <f t="shared" ref="G32:G48" si="6">D32*F32</f>
        <v>0</v>
      </c>
      <c r="H32" s="42" t="s">
        <v>12</v>
      </c>
      <c r="I32" s="42"/>
      <c r="J32" s="42">
        <f t="shared" ref="J32:J48" si="7">G32*1.21</f>
        <v>0</v>
      </c>
      <c r="K32" s="42" t="s">
        <v>12</v>
      </c>
      <c r="L32" s="42">
        <f t="shared" ref="L32:L48" si="8">J32-G32</f>
        <v>0</v>
      </c>
    </row>
    <row r="33" spans="2:12" s="52" customFormat="1" ht="28.2" customHeight="1" x14ac:dyDescent="0.3">
      <c r="B33" s="27" t="s">
        <v>108</v>
      </c>
      <c r="C33" s="71" t="s">
        <v>178</v>
      </c>
      <c r="D33" s="26">
        <v>717</v>
      </c>
      <c r="E33" s="43" t="s">
        <v>11</v>
      </c>
      <c r="F33" s="96">
        <v>1828</v>
      </c>
      <c r="G33" s="42">
        <f t="shared" ref="G33" si="9">D33*F33</f>
        <v>1310676</v>
      </c>
      <c r="H33" s="42" t="s">
        <v>12</v>
      </c>
      <c r="I33" s="42"/>
      <c r="J33" s="42">
        <f t="shared" ref="J33" si="10">G33*1.21</f>
        <v>1585917.96</v>
      </c>
      <c r="K33" s="42" t="s">
        <v>12</v>
      </c>
      <c r="L33" s="42">
        <f t="shared" ref="L33" si="11">J33-G33</f>
        <v>275241.95999999996</v>
      </c>
    </row>
    <row r="34" spans="2:12" s="52" customFormat="1" x14ac:dyDescent="0.3">
      <c r="B34" s="27" t="s">
        <v>109</v>
      </c>
      <c r="C34" s="61" t="s">
        <v>66</v>
      </c>
      <c r="D34" s="26">
        <v>5100</v>
      </c>
      <c r="E34" s="43" t="s">
        <v>53</v>
      </c>
      <c r="F34" s="66">
        <v>0</v>
      </c>
      <c r="G34" s="42">
        <f t="shared" si="6"/>
        <v>0</v>
      </c>
      <c r="H34" s="42" t="s">
        <v>12</v>
      </c>
      <c r="I34" s="42"/>
      <c r="J34" s="42">
        <f t="shared" si="7"/>
        <v>0</v>
      </c>
      <c r="K34" s="42" t="s">
        <v>12</v>
      </c>
      <c r="L34" s="42">
        <f t="shared" si="8"/>
        <v>0</v>
      </c>
    </row>
    <row r="35" spans="2:12" s="52" customFormat="1" x14ac:dyDescent="0.3">
      <c r="B35" s="27" t="s">
        <v>110</v>
      </c>
      <c r="C35" s="61" t="s">
        <v>65</v>
      </c>
      <c r="D35" s="26">
        <v>84</v>
      </c>
      <c r="E35" s="43" t="s">
        <v>11</v>
      </c>
      <c r="F35" s="66">
        <v>0</v>
      </c>
      <c r="G35" s="42">
        <f t="shared" si="6"/>
        <v>0</v>
      </c>
      <c r="H35" s="42" t="s">
        <v>12</v>
      </c>
      <c r="I35" s="42"/>
      <c r="J35" s="42">
        <f t="shared" si="7"/>
        <v>0</v>
      </c>
      <c r="K35" s="42" t="s">
        <v>12</v>
      </c>
      <c r="L35" s="42">
        <f t="shared" si="8"/>
        <v>0</v>
      </c>
    </row>
    <row r="36" spans="2:12" s="52" customFormat="1" x14ac:dyDescent="0.3">
      <c r="B36" s="27" t="s">
        <v>111</v>
      </c>
      <c r="C36" s="61" t="s">
        <v>126</v>
      </c>
      <c r="D36" s="26">
        <v>6</v>
      </c>
      <c r="E36" s="43" t="s">
        <v>11</v>
      </c>
      <c r="F36" s="66">
        <v>0</v>
      </c>
      <c r="G36" s="42">
        <f t="shared" si="6"/>
        <v>0</v>
      </c>
      <c r="H36" s="42" t="s">
        <v>12</v>
      </c>
      <c r="I36" s="42"/>
      <c r="J36" s="42">
        <f t="shared" si="7"/>
        <v>0</v>
      </c>
      <c r="K36" s="42" t="s">
        <v>12</v>
      </c>
      <c r="L36" s="42">
        <f t="shared" si="8"/>
        <v>0</v>
      </c>
    </row>
    <row r="37" spans="2:12" s="52" customFormat="1" x14ac:dyDescent="0.3">
      <c r="B37" s="27" t="s">
        <v>112</v>
      </c>
      <c r="C37" s="61" t="s">
        <v>125</v>
      </c>
      <c r="D37" s="26">
        <v>15</v>
      </c>
      <c r="E37" s="43" t="s">
        <v>11</v>
      </c>
      <c r="F37" s="66">
        <v>0</v>
      </c>
      <c r="G37" s="42">
        <f t="shared" si="6"/>
        <v>0</v>
      </c>
      <c r="H37" s="42" t="s">
        <v>12</v>
      </c>
      <c r="I37" s="42"/>
      <c r="J37" s="42">
        <f t="shared" si="7"/>
        <v>0</v>
      </c>
      <c r="K37" s="42" t="s">
        <v>12</v>
      </c>
      <c r="L37" s="42">
        <f t="shared" si="8"/>
        <v>0</v>
      </c>
    </row>
    <row r="38" spans="2:12" s="52" customFormat="1" x14ac:dyDescent="0.3">
      <c r="B38" s="27" t="s">
        <v>113</v>
      </c>
      <c r="C38" s="61" t="s">
        <v>127</v>
      </c>
      <c r="D38" s="26">
        <v>8</v>
      </c>
      <c r="E38" s="43" t="s">
        <v>11</v>
      </c>
      <c r="F38" s="66">
        <v>0</v>
      </c>
      <c r="G38" s="42">
        <f t="shared" si="6"/>
        <v>0</v>
      </c>
      <c r="H38" s="42" t="s">
        <v>12</v>
      </c>
      <c r="I38" s="42"/>
      <c r="J38" s="42">
        <f t="shared" si="7"/>
        <v>0</v>
      </c>
      <c r="K38" s="42" t="s">
        <v>12</v>
      </c>
      <c r="L38" s="42">
        <f t="shared" si="8"/>
        <v>0</v>
      </c>
    </row>
    <row r="39" spans="2:12" s="52" customFormat="1" ht="28.8" x14ac:dyDescent="0.3">
      <c r="B39" s="27" t="s">
        <v>114</v>
      </c>
      <c r="C39" s="62" t="s">
        <v>169</v>
      </c>
      <c r="D39" s="26">
        <v>49</v>
      </c>
      <c r="E39" s="43" t="s">
        <v>11</v>
      </c>
      <c r="F39" s="66">
        <v>0</v>
      </c>
      <c r="G39" s="57">
        <f t="shared" ref="G39" si="12">D39*F39</f>
        <v>0</v>
      </c>
      <c r="H39" s="57" t="s">
        <v>12</v>
      </c>
      <c r="I39" s="57"/>
      <c r="J39" s="57">
        <f t="shared" ref="J39" si="13">G39*1.21</f>
        <v>0</v>
      </c>
      <c r="K39" s="57" t="s">
        <v>12</v>
      </c>
      <c r="L39" s="57">
        <f t="shared" ref="L39" si="14">J39-G39</f>
        <v>0</v>
      </c>
    </row>
    <row r="40" spans="2:12" s="52" customFormat="1" x14ac:dyDescent="0.3">
      <c r="B40" s="27" t="s">
        <v>117</v>
      </c>
      <c r="C40" s="61" t="s">
        <v>128</v>
      </c>
      <c r="D40" s="26">
        <v>23</v>
      </c>
      <c r="E40" s="43" t="s">
        <v>11</v>
      </c>
      <c r="F40" s="66">
        <v>0</v>
      </c>
      <c r="G40" s="42">
        <f t="shared" ref="G40" si="15">D40*F40</f>
        <v>0</v>
      </c>
      <c r="H40" s="42" t="s">
        <v>12</v>
      </c>
      <c r="I40" s="42"/>
      <c r="J40" s="42">
        <f t="shared" ref="J40" si="16">G40*1.21</f>
        <v>0</v>
      </c>
      <c r="K40" s="42" t="s">
        <v>12</v>
      </c>
      <c r="L40" s="42">
        <f t="shared" ref="L40" si="17">J40-G40</f>
        <v>0</v>
      </c>
    </row>
    <row r="41" spans="2:12" s="52" customFormat="1" x14ac:dyDescent="0.3">
      <c r="B41" s="27" t="s">
        <v>118</v>
      </c>
      <c r="C41" s="61" t="s">
        <v>115</v>
      </c>
      <c r="D41" s="26">
        <v>1</v>
      </c>
      <c r="E41" s="43" t="s">
        <v>11</v>
      </c>
      <c r="F41" s="66">
        <v>0</v>
      </c>
      <c r="G41" s="42">
        <f t="shared" ref="G41" si="18">D41*F41</f>
        <v>0</v>
      </c>
      <c r="H41" s="42" t="s">
        <v>12</v>
      </c>
      <c r="I41" s="42"/>
      <c r="J41" s="42">
        <f t="shared" ref="J41" si="19">G41*1.21</f>
        <v>0</v>
      </c>
      <c r="K41" s="42" t="s">
        <v>12</v>
      </c>
      <c r="L41" s="42">
        <f t="shared" ref="L41" si="20">J41-G41</f>
        <v>0</v>
      </c>
    </row>
    <row r="42" spans="2:12" s="52" customFormat="1" x14ac:dyDescent="0.3">
      <c r="B42" s="27" t="s">
        <v>119</v>
      </c>
      <c r="C42" s="61" t="s">
        <v>116</v>
      </c>
      <c r="D42" s="26">
        <v>1</v>
      </c>
      <c r="E42" s="43" t="s">
        <v>11</v>
      </c>
      <c r="F42" s="66">
        <v>0</v>
      </c>
      <c r="G42" s="42">
        <f t="shared" ref="G42" si="21">D42*F42</f>
        <v>0</v>
      </c>
      <c r="H42" s="42" t="s">
        <v>12</v>
      </c>
      <c r="I42" s="42"/>
      <c r="J42" s="42">
        <f t="shared" ref="J42" si="22">G42*1.21</f>
        <v>0</v>
      </c>
      <c r="K42" s="42" t="s">
        <v>12</v>
      </c>
      <c r="L42" s="42">
        <f t="shared" ref="L42" si="23">J42-G42</f>
        <v>0</v>
      </c>
    </row>
    <row r="43" spans="2:12" s="52" customFormat="1" ht="28.8" x14ac:dyDescent="0.3">
      <c r="B43" s="27" t="s">
        <v>120</v>
      </c>
      <c r="C43" s="62" t="s">
        <v>170</v>
      </c>
      <c r="D43" s="26">
        <v>10</v>
      </c>
      <c r="E43" s="43" t="s">
        <v>11</v>
      </c>
      <c r="F43" s="66">
        <v>0</v>
      </c>
      <c r="G43" s="42">
        <f t="shared" ref="G43" si="24">D43*F43</f>
        <v>0</v>
      </c>
      <c r="H43" s="42" t="s">
        <v>12</v>
      </c>
      <c r="I43" s="42"/>
      <c r="J43" s="42">
        <f t="shared" ref="J43" si="25">G43*1.21</f>
        <v>0</v>
      </c>
      <c r="K43" s="42" t="s">
        <v>12</v>
      </c>
      <c r="L43" s="42">
        <f t="shared" ref="L43" si="26">J43-G43</f>
        <v>0</v>
      </c>
    </row>
    <row r="44" spans="2:12" s="52" customFormat="1" ht="28.8" x14ac:dyDescent="0.3">
      <c r="B44" s="27" t="s">
        <v>121</v>
      </c>
      <c r="C44" s="63" t="s">
        <v>159</v>
      </c>
      <c r="D44" s="26">
        <v>10</v>
      </c>
      <c r="E44" s="43" t="s">
        <v>11</v>
      </c>
      <c r="F44" s="66">
        <v>0</v>
      </c>
      <c r="G44" s="42">
        <f t="shared" ref="G44" si="27">D44*F44</f>
        <v>0</v>
      </c>
      <c r="H44" s="42" t="s">
        <v>12</v>
      </c>
      <c r="I44" s="42"/>
      <c r="J44" s="42">
        <f t="shared" ref="J44" si="28">G44*1.21</f>
        <v>0</v>
      </c>
      <c r="K44" s="42" t="s">
        <v>12</v>
      </c>
      <c r="L44" s="42">
        <f t="shared" ref="L44" si="29">J44-G44</f>
        <v>0</v>
      </c>
    </row>
    <row r="45" spans="2:12" s="52" customFormat="1" ht="28.8" x14ac:dyDescent="0.3">
      <c r="B45" s="27" t="s">
        <v>122</v>
      </c>
      <c r="C45" s="63" t="s">
        <v>144</v>
      </c>
      <c r="D45" s="26">
        <v>49</v>
      </c>
      <c r="E45" s="43" t="s">
        <v>11</v>
      </c>
      <c r="F45" s="66">
        <v>0</v>
      </c>
      <c r="G45" s="42">
        <f t="shared" ref="G45:G46" si="30">D45*F45</f>
        <v>0</v>
      </c>
      <c r="H45" s="42" t="s">
        <v>12</v>
      </c>
      <c r="I45" s="42"/>
      <c r="J45" s="42">
        <f t="shared" ref="J45:J46" si="31">G45*1.21</f>
        <v>0</v>
      </c>
      <c r="K45" s="42" t="s">
        <v>12</v>
      </c>
      <c r="L45" s="42">
        <f t="shared" ref="L45:L46" si="32">J45-G45</f>
        <v>0</v>
      </c>
    </row>
    <row r="46" spans="2:12" s="52" customFormat="1" x14ac:dyDescent="0.3">
      <c r="B46" s="27" t="s">
        <v>123</v>
      </c>
      <c r="C46" s="61" t="s">
        <v>165</v>
      </c>
      <c r="D46" s="26">
        <v>1</v>
      </c>
      <c r="E46" s="43" t="s">
        <v>11</v>
      </c>
      <c r="F46" s="66">
        <v>0</v>
      </c>
      <c r="G46" s="42">
        <f t="shared" si="30"/>
        <v>0</v>
      </c>
      <c r="H46" s="42" t="s">
        <v>12</v>
      </c>
      <c r="I46" s="42"/>
      <c r="J46" s="42">
        <f t="shared" si="31"/>
        <v>0</v>
      </c>
      <c r="K46" s="42" t="s">
        <v>12</v>
      </c>
      <c r="L46" s="42">
        <f t="shared" si="32"/>
        <v>0</v>
      </c>
    </row>
    <row r="47" spans="2:12" s="52" customFormat="1" x14ac:dyDescent="0.3">
      <c r="B47" s="27" t="s">
        <v>124</v>
      </c>
      <c r="C47" s="61" t="s">
        <v>129</v>
      </c>
      <c r="D47" s="26">
        <v>2</v>
      </c>
      <c r="E47" s="43" t="s">
        <v>11</v>
      </c>
      <c r="F47" s="66">
        <v>0</v>
      </c>
      <c r="G47" s="42">
        <f t="shared" ref="G47" si="33">D47*F47</f>
        <v>0</v>
      </c>
      <c r="H47" s="42" t="s">
        <v>12</v>
      </c>
      <c r="I47" s="42"/>
      <c r="J47" s="42">
        <f t="shared" ref="J47" si="34">G47*1.21</f>
        <v>0</v>
      </c>
      <c r="K47" s="42" t="s">
        <v>12</v>
      </c>
      <c r="L47" s="42">
        <f t="shared" ref="L47" si="35">J47-G47</f>
        <v>0</v>
      </c>
    </row>
    <row r="48" spans="2:12" s="52" customFormat="1" x14ac:dyDescent="0.3">
      <c r="B48" s="27" t="s">
        <v>152</v>
      </c>
      <c r="C48" s="61" t="s">
        <v>64</v>
      </c>
      <c r="D48" s="26">
        <v>62</v>
      </c>
      <c r="E48" s="43" t="s">
        <v>11</v>
      </c>
      <c r="F48" s="66">
        <v>0</v>
      </c>
      <c r="G48" s="42">
        <f t="shared" si="6"/>
        <v>0</v>
      </c>
      <c r="H48" s="42" t="s">
        <v>12</v>
      </c>
      <c r="I48" s="42"/>
      <c r="J48" s="42">
        <f t="shared" si="7"/>
        <v>0</v>
      </c>
      <c r="K48" s="42" t="s">
        <v>12</v>
      </c>
      <c r="L48" s="42">
        <f t="shared" si="8"/>
        <v>0</v>
      </c>
    </row>
    <row r="49" spans="2:12" s="52" customFormat="1" x14ac:dyDescent="0.3">
      <c r="B49" s="27" t="s">
        <v>153</v>
      </c>
      <c r="C49" s="61" t="s">
        <v>68</v>
      </c>
      <c r="D49" s="26">
        <v>3</v>
      </c>
      <c r="E49" s="43" t="s">
        <v>11</v>
      </c>
      <c r="F49" s="96">
        <v>148706</v>
      </c>
      <c r="G49" s="42">
        <f t="shared" ref="G49:G50" si="36">D49*F49</f>
        <v>446118</v>
      </c>
      <c r="H49" s="42" t="s">
        <v>12</v>
      </c>
      <c r="I49" s="42"/>
      <c r="J49" s="42">
        <f t="shared" ref="J49:J50" si="37">G49*1.21</f>
        <v>539802.78</v>
      </c>
      <c r="K49" s="42" t="s">
        <v>12</v>
      </c>
      <c r="L49" s="42">
        <f t="shared" ref="L49:L50" si="38">J49-G49</f>
        <v>93684.780000000028</v>
      </c>
    </row>
    <row r="50" spans="2:12" s="52" customFormat="1" x14ac:dyDescent="0.3">
      <c r="B50" s="27" t="s">
        <v>154</v>
      </c>
      <c r="C50" s="61" t="s">
        <v>163</v>
      </c>
      <c r="D50" s="26">
        <v>10</v>
      </c>
      <c r="E50" s="43" t="s">
        <v>11</v>
      </c>
      <c r="F50" s="66">
        <v>0</v>
      </c>
      <c r="G50" s="42">
        <f t="shared" si="36"/>
        <v>0</v>
      </c>
      <c r="H50" s="42" t="s">
        <v>12</v>
      </c>
      <c r="I50" s="42"/>
      <c r="J50" s="42">
        <f t="shared" si="37"/>
        <v>0</v>
      </c>
      <c r="K50" s="42" t="s">
        <v>12</v>
      </c>
      <c r="L50" s="42">
        <f t="shared" si="38"/>
        <v>0</v>
      </c>
    </row>
    <row r="51" spans="2:12" s="52" customFormat="1" x14ac:dyDescent="0.3">
      <c r="B51" s="27" t="s">
        <v>155</v>
      </c>
      <c r="C51" s="61" t="s">
        <v>145</v>
      </c>
      <c r="D51" s="26">
        <v>49</v>
      </c>
      <c r="E51" s="43" t="s">
        <v>11</v>
      </c>
      <c r="F51" s="66">
        <v>0</v>
      </c>
      <c r="G51" s="42">
        <f t="shared" ref="G51:G56" si="39">D51*F51</f>
        <v>0</v>
      </c>
      <c r="H51" s="42" t="s">
        <v>12</v>
      </c>
      <c r="I51" s="42"/>
      <c r="J51" s="42">
        <f t="shared" ref="J51:J56" si="40">G51*1.21</f>
        <v>0</v>
      </c>
      <c r="K51" s="42" t="s">
        <v>12</v>
      </c>
      <c r="L51" s="42">
        <f t="shared" ref="L51:L56" si="41">J51-G51</f>
        <v>0</v>
      </c>
    </row>
    <row r="52" spans="2:12" s="52" customFormat="1" x14ac:dyDescent="0.3">
      <c r="B52" s="27" t="s">
        <v>156</v>
      </c>
      <c r="C52" s="61" t="s">
        <v>146</v>
      </c>
      <c r="D52" s="26">
        <v>60</v>
      </c>
      <c r="E52" s="43" t="s">
        <v>11</v>
      </c>
      <c r="F52" s="66">
        <v>0</v>
      </c>
      <c r="G52" s="42">
        <f t="shared" si="39"/>
        <v>0</v>
      </c>
      <c r="H52" s="42" t="s">
        <v>12</v>
      </c>
      <c r="I52" s="42"/>
      <c r="J52" s="42">
        <f t="shared" si="40"/>
        <v>0</v>
      </c>
      <c r="K52" s="42" t="s">
        <v>12</v>
      </c>
      <c r="L52" s="42">
        <f t="shared" si="41"/>
        <v>0</v>
      </c>
    </row>
    <row r="53" spans="2:12" s="52" customFormat="1" x14ac:dyDescent="0.3">
      <c r="B53" s="27" t="s">
        <v>157</v>
      </c>
      <c r="C53" s="61" t="s">
        <v>147</v>
      </c>
      <c r="D53" s="26">
        <v>60</v>
      </c>
      <c r="E53" s="43" t="s">
        <v>11</v>
      </c>
      <c r="F53" s="66">
        <v>0</v>
      </c>
      <c r="G53" s="42">
        <f t="shared" si="39"/>
        <v>0</v>
      </c>
      <c r="H53" s="42" t="s">
        <v>12</v>
      </c>
      <c r="I53" s="42"/>
      <c r="J53" s="42">
        <f t="shared" si="40"/>
        <v>0</v>
      </c>
      <c r="K53" s="42" t="s">
        <v>12</v>
      </c>
      <c r="L53" s="42">
        <f t="shared" si="41"/>
        <v>0</v>
      </c>
    </row>
    <row r="54" spans="2:12" s="52" customFormat="1" x14ac:dyDescent="0.3">
      <c r="B54" s="27" t="s">
        <v>158</v>
      </c>
      <c r="C54" s="61" t="s">
        <v>148</v>
      </c>
      <c r="D54" s="26">
        <v>60</v>
      </c>
      <c r="E54" s="43" t="s">
        <v>11</v>
      </c>
      <c r="F54" s="66">
        <v>0</v>
      </c>
      <c r="G54" s="42">
        <f t="shared" si="39"/>
        <v>0</v>
      </c>
      <c r="H54" s="42" t="s">
        <v>12</v>
      </c>
      <c r="I54" s="42"/>
      <c r="J54" s="42">
        <f t="shared" si="40"/>
        <v>0</v>
      </c>
      <c r="K54" s="42" t="s">
        <v>12</v>
      </c>
      <c r="L54" s="42">
        <f t="shared" si="41"/>
        <v>0</v>
      </c>
    </row>
    <row r="55" spans="2:12" s="52" customFormat="1" x14ac:dyDescent="0.3">
      <c r="B55" s="27" t="s">
        <v>160</v>
      </c>
      <c r="C55" s="61" t="s">
        <v>149</v>
      </c>
      <c r="D55" s="26">
        <v>120</v>
      </c>
      <c r="E55" s="43" t="s">
        <v>11</v>
      </c>
      <c r="F55" s="66">
        <v>0</v>
      </c>
      <c r="G55" s="42">
        <f t="shared" si="39"/>
        <v>0</v>
      </c>
      <c r="H55" s="42" t="s">
        <v>12</v>
      </c>
      <c r="I55" s="42"/>
      <c r="J55" s="42">
        <f t="shared" si="40"/>
        <v>0</v>
      </c>
      <c r="K55" s="42" t="s">
        <v>12</v>
      </c>
      <c r="L55" s="42">
        <f t="shared" si="41"/>
        <v>0</v>
      </c>
    </row>
    <row r="56" spans="2:12" s="52" customFormat="1" x14ac:dyDescent="0.3">
      <c r="B56" s="27" t="s">
        <v>164</v>
      </c>
      <c r="C56" s="61" t="s">
        <v>150</v>
      </c>
      <c r="D56" s="26">
        <v>60</v>
      </c>
      <c r="E56" s="43" t="s">
        <v>11</v>
      </c>
      <c r="F56" s="66">
        <v>0</v>
      </c>
      <c r="G56" s="42">
        <f t="shared" si="39"/>
        <v>0</v>
      </c>
      <c r="H56" s="42" t="s">
        <v>12</v>
      </c>
      <c r="I56" s="42"/>
      <c r="J56" s="42">
        <f t="shared" si="40"/>
        <v>0</v>
      </c>
      <c r="K56" s="42" t="s">
        <v>12</v>
      </c>
      <c r="L56" s="42">
        <f t="shared" si="41"/>
        <v>0</v>
      </c>
    </row>
    <row r="57" spans="2:12" s="52" customFormat="1" x14ac:dyDescent="0.3">
      <c r="B57" s="70" t="s">
        <v>175</v>
      </c>
      <c r="C57" s="61" t="s">
        <v>151</v>
      </c>
      <c r="D57" s="26">
        <v>180</v>
      </c>
      <c r="E57" s="43" t="s">
        <v>11</v>
      </c>
      <c r="F57" s="66">
        <v>0</v>
      </c>
      <c r="G57" s="42">
        <f t="shared" ref="G57" si="42">D57*F57</f>
        <v>0</v>
      </c>
      <c r="H57" s="42" t="s">
        <v>12</v>
      </c>
      <c r="I57" s="42"/>
      <c r="J57" s="42">
        <f t="shared" ref="J57" si="43">G57*1.21</f>
        <v>0</v>
      </c>
      <c r="K57" s="42" t="s">
        <v>12</v>
      </c>
      <c r="L57" s="42">
        <f t="shared" ref="L57" si="44">J57-G57</f>
        <v>0</v>
      </c>
    </row>
    <row r="58" spans="2:12" x14ac:dyDescent="0.3">
      <c r="B58" s="11"/>
      <c r="C58" s="3"/>
      <c r="D58" s="4"/>
      <c r="E58" s="4"/>
      <c r="F58" s="5"/>
      <c r="G58" s="6"/>
      <c r="H58" s="6"/>
      <c r="I58" s="6"/>
      <c r="J58" s="6"/>
      <c r="K58" s="6"/>
      <c r="L58" s="6"/>
    </row>
    <row r="59" spans="2:12" x14ac:dyDescent="0.3">
      <c r="B59" s="14" t="s">
        <v>15</v>
      </c>
      <c r="C59" s="15" t="s">
        <v>16</v>
      </c>
      <c r="D59" s="16"/>
      <c r="E59" s="16"/>
      <c r="F59" s="16"/>
      <c r="G59" s="18"/>
      <c r="H59" s="18"/>
      <c r="I59" s="2"/>
      <c r="J59" s="18"/>
      <c r="K59" s="18"/>
      <c r="L59" s="18"/>
    </row>
    <row r="60" spans="2:12" s="52" customFormat="1" x14ac:dyDescent="0.3">
      <c r="B60" s="12" t="s">
        <v>17</v>
      </c>
      <c r="C60" s="44" t="s">
        <v>38</v>
      </c>
      <c r="D60" s="43">
        <v>701</v>
      </c>
      <c r="E60" s="43" t="s">
        <v>11</v>
      </c>
      <c r="F60" s="66">
        <v>0</v>
      </c>
      <c r="G60" s="42">
        <f t="shared" ref="G60" si="45">D60*F60</f>
        <v>0</v>
      </c>
      <c r="H60" s="42" t="s">
        <v>12</v>
      </c>
      <c r="I60" s="42"/>
      <c r="J60" s="42">
        <f t="shared" ref="J60:J65" si="46">G60*1.21</f>
        <v>0</v>
      </c>
      <c r="K60" s="42" t="s">
        <v>12</v>
      </c>
      <c r="L60" s="42">
        <f t="shared" ref="L60:L65" si="47">J60-G60</f>
        <v>0</v>
      </c>
    </row>
    <row r="61" spans="2:12" s="52" customFormat="1" x14ac:dyDescent="0.3">
      <c r="B61" s="12" t="s">
        <v>18</v>
      </c>
      <c r="C61" s="44" t="s">
        <v>39</v>
      </c>
      <c r="D61" s="43">
        <v>717</v>
      </c>
      <c r="E61" s="43" t="s">
        <v>11</v>
      </c>
      <c r="F61" s="66">
        <v>0</v>
      </c>
      <c r="G61" s="42">
        <f>D61*F61</f>
        <v>0</v>
      </c>
      <c r="H61" s="42" t="s">
        <v>12</v>
      </c>
      <c r="I61" s="42"/>
      <c r="J61" s="42">
        <f t="shared" si="46"/>
        <v>0</v>
      </c>
      <c r="K61" s="42" t="s">
        <v>12</v>
      </c>
      <c r="L61" s="42">
        <f t="shared" si="47"/>
        <v>0</v>
      </c>
    </row>
    <row r="62" spans="2:12" s="52" customFormat="1" x14ac:dyDescent="0.3">
      <c r="B62" s="12" t="s">
        <v>70</v>
      </c>
      <c r="C62" s="44" t="s">
        <v>54</v>
      </c>
      <c r="D62" s="43">
        <f>D34</f>
        <v>5100</v>
      </c>
      <c r="E62" s="43" t="s">
        <v>53</v>
      </c>
      <c r="F62" s="66">
        <v>0</v>
      </c>
      <c r="G62" s="42">
        <f>D62*F62</f>
        <v>0</v>
      </c>
      <c r="H62" s="42" t="s">
        <v>12</v>
      </c>
      <c r="I62" s="42"/>
      <c r="J62" s="42">
        <f t="shared" si="46"/>
        <v>0</v>
      </c>
      <c r="K62" s="42" t="s">
        <v>12</v>
      </c>
      <c r="L62" s="42">
        <f t="shared" si="47"/>
        <v>0</v>
      </c>
    </row>
    <row r="63" spans="2:12" s="52" customFormat="1" x14ac:dyDescent="0.3">
      <c r="B63" s="12" t="s">
        <v>71</v>
      </c>
      <c r="C63" s="44" t="s">
        <v>69</v>
      </c>
      <c r="D63" s="43">
        <f>D35</f>
        <v>84</v>
      </c>
      <c r="E63" s="43" t="s">
        <v>11</v>
      </c>
      <c r="F63" s="66">
        <v>0</v>
      </c>
      <c r="G63" s="42">
        <f>D63*F63</f>
        <v>0</v>
      </c>
      <c r="H63" s="42" t="s">
        <v>12</v>
      </c>
      <c r="I63" s="42"/>
      <c r="J63" s="42">
        <f t="shared" si="46"/>
        <v>0</v>
      </c>
      <c r="K63" s="42" t="s">
        <v>12</v>
      </c>
      <c r="L63" s="42">
        <f t="shared" si="47"/>
        <v>0</v>
      </c>
    </row>
    <row r="64" spans="2:12" s="52" customFormat="1" x14ac:dyDescent="0.3">
      <c r="B64" s="12" t="s">
        <v>72</v>
      </c>
      <c r="C64" s="44" t="s">
        <v>52</v>
      </c>
      <c r="D64" s="43">
        <v>105</v>
      </c>
      <c r="E64" s="43" t="s">
        <v>11</v>
      </c>
      <c r="F64" s="66">
        <v>0</v>
      </c>
      <c r="G64" s="42">
        <f>D64*F64</f>
        <v>0</v>
      </c>
      <c r="H64" s="42" t="s">
        <v>12</v>
      </c>
      <c r="I64" s="42"/>
      <c r="J64" s="42">
        <f>G64*1.21</f>
        <v>0</v>
      </c>
      <c r="K64" s="42" t="s">
        <v>12</v>
      </c>
      <c r="L64" s="42">
        <f>J64-G64</f>
        <v>0</v>
      </c>
    </row>
    <row r="65" spans="2:12" s="52" customFormat="1" x14ac:dyDescent="0.3">
      <c r="B65" s="12" t="s">
        <v>73</v>
      </c>
      <c r="C65" s="44" t="s">
        <v>76</v>
      </c>
      <c r="D65" s="43">
        <f>SUM(D36:D43)</f>
        <v>113</v>
      </c>
      <c r="E65" s="43" t="s">
        <v>11</v>
      </c>
      <c r="F65" s="66">
        <v>0</v>
      </c>
      <c r="G65" s="42">
        <f t="shared" ref="G65" si="48">D65*F65</f>
        <v>0</v>
      </c>
      <c r="H65" s="42" t="s">
        <v>12</v>
      </c>
      <c r="I65" s="42"/>
      <c r="J65" s="42">
        <f t="shared" si="46"/>
        <v>0</v>
      </c>
      <c r="K65" s="42" t="s">
        <v>12</v>
      </c>
      <c r="L65" s="42">
        <f t="shared" si="47"/>
        <v>0</v>
      </c>
    </row>
    <row r="66" spans="2:12" s="52" customFormat="1" x14ac:dyDescent="0.3">
      <c r="B66" s="12" t="s">
        <v>74</v>
      </c>
      <c r="C66" s="53" t="s">
        <v>130</v>
      </c>
      <c r="D66" s="43">
        <v>29</v>
      </c>
      <c r="E66" s="43" t="s">
        <v>11</v>
      </c>
      <c r="F66" s="66">
        <v>0</v>
      </c>
      <c r="G66" s="42">
        <f t="shared" ref="G66:G68" si="49">D66*F66</f>
        <v>0</v>
      </c>
      <c r="H66" s="42" t="s">
        <v>12</v>
      </c>
      <c r="I66" s="42"/>
      <c r="J66" s="42">
        <f t="shared" ref="J66:J68" si="50">G66*1.21</f>
        <v>0</v>
      </c>
      <c r="K66" s="42" t="s">
        <v>12</v>
      </c>
      <c r="L66" s="42">
        <f t="shared" ref="L66:L68" si="51">J66-G66</f>
        <v>0</v>
      </c>
    </row>
    <row r="67" spans="2:12" s="52" customFormat="1" ht="28.8" x14ac:dyDescent="0.3">
      <c r="B67" s="12" t="s">
        <v>75</v>
      </c>
      <c r="C67" s="53" t="s">
        <v>136</v>
      </c>
      <c r="D67" s="43">
        <f>SUM(D44:D47)</f>
        <v>62</v>
      </c>
      <c r="E67" s="43" t="s">
        <v>11</v>
      </c>
      <c r="F67" s="66">
        <v>0</v>
      </c>
      <c r="G67" s="42">
        <f t="shared" si="49"/>
        <v>0</v>
      </c>
      <c r="H67" s="42" t="s">
        <v>12</v>
      </c>
      <c r="I67" s="42"/>
      <c r="J67" s="42">
        <f t="shared" si="50"/>
        <v>0</v>
      </c>
      <c r="K67" s="42" t="s">
        <v>12</v>
      </c>
      <c r="L67" s="42">
        <f t="shared" si="51"/>
        <v>0</v>
      </c>
    </row>
    <row r="68" spans="2:12" s="52" customFormat="1" ht="57.6" x14ac:dyDescent="0.3">
      <c r="B68" s="12" t="s">
        <v>132</v>
      </c>
      <c r="C68" s="53" t="s">
        <v>162</v>
      </c>
      <c r="D68" s="43">
        <f>D44</f>
        <v>10</v>
      </c>
      <c r="E68" s="43" t="s">
        <v>11</v>
      </c>
      <c r="F68" s="66">
        <v>0</v>
      </c>
      <c r="G68" s="42">
        <f t="shared" si="49"/>
        <v>0</v>
      </c>
      <c r="H68" s="42" t="s">
        <v>12</v>
      </c>
      <c r="I68" s="42"/>
      <c r="J68" s="42">
        <f t="shared" si="50"/>
        <v>0</v>
      </c>
      <c r="K68" s="42" t="s">
        <v>12</v>
      </c>
      <c r="L68" s="42">
        <f t="shared" si="51"/>
        <v>0</v>
      </c>
    </row>
    <row r="69" spans="2:12" s="52" customFormat="1" ht="57.6" x14ac:dyDescent="0.3">
      <c r="B69" s="12" t="s">
        <v>133</v>
      </c>
      <c r="C69" s="53" t="s">
        <v>161</v>
      </c>
      <c r="D69" s="43">
        <f>D45</f>
        <v>49</v>
      </c>
      <c r="E69" s="43" t="s">
        <v>11</v>
      </c>
      <c r="F69" s="66">
        <v>0</v>
      </c>
      <c r="G69" s="42">
        <f t="shared" ref="G69" si="52">D69*F69</f>
        <v>0</v>
      </c>
      <c r="H69" s="42" t="s">
        <v>12</v>
      </c>
      <c r="I69" s="42"/>
      <c r="J69" s="42">
        <f t="shared" ref="J69" si="53">G69*1.21</f>
        <v>0</v>
      </c>
      <c r="K69" s="42" t="s">
        <v>12</v>
      </c>
      <c r="L69" s="42">
        <f t="shared" ref="L69" si="54">J69-G69</f>
        <v>0</v>
      </c>
    </row>
    <row r="70" spans="2:12" s="52" customFormat="1" ht="57.6" x14ac:dyDescent="0.3">
      <c r="B70" s="12" t="s">
        <v>139</v>
      </c>
      <c r="C70" s="53" t="s">
        <v>167</v>
      </c>
      <c r="D70" s="43">
        <f>D46</f>
        <v>1</v>
      </c>
      <c r="E70" s="43" t="s">
        <v>11</v>
      </c>
      <c r="F70" s="66">
        <v>0</v>
      </c>
      <c r="G70" s="42">
        <f t="shared" ref="G70" si="55">D70*F70</f>
        <v>0</v>
      </c>
      <c r="H70" s="42" t="s">
        <v>12</v>
      </c>
      <c r="I70" s="42"/>
      <c r="J70" s="42">
        <f t="shared" ref="J70" si="56">G70*1.21</f>
        <v>0</v>
      </c>
      <c r="K70" s="42" t="s">
        <v>12</v>
      </c>
      <c r="L70" s="42">
        <f t="shared" ref="L70" si="57">J70-G70</f>
        <v>0</v>
      </c>
    </row>
    <row r="71" spans="2:12" s="52" customFormat="1" ht="57.6" x14ac:dyDescent="0.3">
      <c r="B71" s="12" t="s">
        <v>135</v>
      </c>
      <c r="C71" s="53" t="s">
        <v>138</v>
      </c>
      <c r="D71" s="43">
        <f>D47</f>
        <v>2</v>
      </c>
      <c r="E71" s="43" t="s">
        <v>11</v>
      </c>
      <c r="F71" s="66">
        <v>0</v>
      </c>
      <c r="G71" s="42">
        <f t="shared" ref="G71" si="58">D71*F71</f>
        <v>0</v>
      </c>
      <c r="H71" s="42" t="s">
        <v>12</v>
      </c>
      <c r="I71" s="42"/>
      <c r="J71" s="42">
        <f t="shared" ref="J71" si="59">G71*1.21</f>
        <v>0</v>
      </c>
      <c r="K71" s="42" t="s">
        <v>12</v>
      </c>
      <c r="L71" s="42">
        <f t="shared" ref="L71" si="60">J71-G71</f>
        <v>0</v>
      </c>
    </row>
    <row r="72" spans="2:12" s="52" customFormat="1" ht="28.8" x14ac:dyDescent="0.3">
      <c r="B72" s="12" t="s">
        <v>137</v>
      </c>
      <c r="C72" s="53" t="s">
        <v>131</v>
      </c>
      <c r="D72" s="43">
        <v>85</v>
      </c>
      <c r="E72" s="43" t="s">
        <v>11</v>
      </c>
      <c r="F72" s="66">
        <v>0</v>
      </c>
      <c r="G72" s="42">
        <f t="shared" ref="G72:G74" si="61">D72*F72</f>
        <v>0</v>
      </c>
      <c r="H72" s="42" t="s">
        <v>12</v>
      </c>
      <c r="I72" s="42"/>
      <c r="J72" s="42">
        <f t="shared" ref="J72:J74" si="62">G72*1.21</f>
        <v>0</v>
      </c>
      <c r="K72" s="42" t="s">
        <v>12</v>
      </c>
      <c r="L72" s="42">
        <f t="shared" ref="L72:L74" si="63">J72-G72</f>
        <v>0</v>
      </c>
    </row>
    <row r="73" spans="2:12" s="52" customFormat="1" x14ac:dyDescent="0.3">
      <c r="B73" s="12" t="s">
        <v>134</v>
      </c>
      <c r="C73" s="44" t="s">
        <v>168</v>
      </c>
      <c r="D73" s="43">
        <v>3</v>
      </c>
      <c r="E73" s="43" t="s">
        <v>11</v>
      </c>
      <c r="F73" s="66">
        <v>0</v>
      </c>
      <c r="G73" s="42">
        <f t="shared" si="61"/>
        <v>0</v>
      </c>
      <c r="H73" s="42" t="s">
        <v>12</v>
      </c>
      <c r="I73" s="42"/>
      <c r="J73" s="42">
        <f t="shared" si="62"/>
        <v>0</v>
      </c>
      <c r="K73" s="42" t="s">
        <v>12</v>
      </c>
      <c r="L73" s="42">
        <f t="shared" si="63"/>
        <v>0</v>
      </c>
    </row>
    <row r="74" spans="2:12" s="52" customFormat="1" x14ac:dyDescent="0.3">
      <c r="B74" s="12" t="s">
        <v>140</v>
      </c>
      <c r="C74" s="53" t="s">
        <v>142</v>
      </c>
      <c r="D74" s="43">
        <v>3</v>
      </c>
      <c r="E74" s="43" t="s">
        <v>11</v>
      </c>
      <c r="F74" s="66">
        <v>0</v>
      </c>
      <c r="G74" s="42">
        <f t="shared" si="61"/>
        <v>0</v>
      </c>
      <c r="H74" s="42" t="s">
        <v>12</v>
      </c>
      <c r="I74" s="42"/>
      <c r="J74" s="42">
        <f t="shared" si="62"/>
        <v>0</v>
      </c>
      <c r="K74" s="42" t="s">
        <v>12</v>
      </c>
      <c r="L74" s="42">
        <f t="shared" si="63"/>
        <v>0</v>
      </c>
    </row>
    <row r="75" spans="2:12" s="52" customFormat="1" x14ac:dyDescent="0.3">
      <c r="B75" s="12" t="s">
        <v>141</v>
      </c>
      <c r="C75" s="53" t="s">
        <v>174</v>
      </c>
      <c r="D75" s="43">
        <v>3</v>
      </c>
      <c r="E75" s="43" t="s">
        <v>11</v>
      </c>
      <c r="F75" s="66">
        <v>0</v>
      </c>
      <c r="G75" s="42">
        <f t="shared" ref="G75" si="64">D75*F75</f>
        <v>0</v>
      </c>
      <c r="H75" s="42" t="s">
        <v>12</v>
      </c>
      <c r="I75" s="42"/>
      <c r="J75" s="42">
        <f t="shared" ref="J75" si="65">G75*1.21</f>
        <v>0</v>
      </c>
      <c r="K75" s="42" t="s">
        <v>12</v>
      </c>
      <c r="L75" s="42">
        <f t="shared" ref="L75" si="66">J75-G75</f>
        <v>0</v>
      </c>
    </row>
    <row r="76" spans="2:12" s="52" customFormat="1" x14ac:dyDescent="0.3">
      <c r="B76" s="12" t="s">
        <v>166</v>
      </c>
      <c r="C76" s="53" t="s">
        <v>171</v>
      </c>
      <c r="D76" s="43">
        <v>1</v>
      </c>
      <c r="E76" s="43" t="s">
        <v>14</v>
      </c>
      <c r="F76" s="66">
        <v>0</v>
      </c>
      <c r="G76" s="42" t="s">
        <v>12</v>
      </c>
      <c r="H76" s="42">
        <f>D76*F76</f>
        <v>0</v>
      </c>
      <c r="I76" s="42"/>
      <c r="J76" s="42" t="s">
        <v>12</v>
      </c>
      <c r="K76" s="42">
        <f>H76*1.21</f>
        <v>0</v>
      </c>
      <c r="L76" s="42">
        <f>K76-H76</f>
        <v>0</v>
      </c>
    </row>
    <row r="77" spans="2:12" x14ac:dyDescent="0.3">
      <c r="B77" s="11"/>
      <c r="C77" s="3"/>
      <c r="D77" s="4"/>
      <c r="E77" s="4"/>
      <c r="F77" s="7"/>
      <c r="G77" s="6"/>
      <c r="H77" s="6"/>
      <c r="I77" s="6"/>
      <c r="J77" s="6"/>
      <c r="K77" s="6"/>
      <c r="L77" s="6"/>
    </row>
    <row r="78" spans="2:12" x14ac:dyDescent="0.3">
      <c r="B78" s="14" t="s">
        <v>19</v>
      </c>
      <c r="C78" s="15" t="s">
        <v>20</v>
      </c>
      <c r="D78" s="16"/>
      <c r="E78" s="16"/>
      <c r="F78" s="19"/>
      <c r="G78" s="18"/>
      <c r="H78" s="18"/>
      <c r="I78" s="2"/>
      <c r="J78" s="18"/>
      <c r="K78" s="18"/>
      <c r="L78" s="18"/>
    </row>
    <row r="79" spans="2:12" s="52" customFormat="1" x14ac:dyDescent="0.3">
      <c r="B79" s="43" t="s">
        <v>21</v>
      </c>
      <c r="C79" s="44" t="s">
        <v>40</v>
      </c>
      <c r="D79" s="43">
        <f>D60/2</f>
        <v>350.5</v>
      </c>
      <c r="E79" s="43" t="s">
        <v>23</v>
      </c>
      <c r="F79" s="69">
        <v>0</v>
      </c>
      <c r="G79" s="42">
        <f t="shared" ref="G79:G81" si="67">D79*F79</f>
        <v>0</v>
      </c>
      <c r="H79" s="42" t="s">
        <v>12</v>
      </c>
      <c r="I79" s="42"/>
      <c r="J79" s="42">
        <f t="shared" ref="J79:K82" si="68">G79*1.21</f>
        <v>0</v>
      </c>
      <c r="K79" s="42" t="s">
        <v>12</v>
      </c>
      <c r="L79" s="42">
        <f t="shared" ref="L79:L81" si="69">J79-G79</f>
        <v>0</v>
      </c>
    </row>
    <row r="80" spans="2:12" s="52" customFormat="1" x14ac:dyDescent="0.3">
      <c r="B80" s="43" t="s">
        <v>143</v>
      </c>
      <c r="C80" s="44" t="s">
        <v>44</v>
      </c>
      <c r="D80" s="43">
        <f>D31</f>
        <v>0</v>
      </c>
      <c r="E80" s="43" t="s">
        <v>11</v>
      </c>
      <c r="F80" s="69">
        <v>0</v>
      </c>
      <c r="G80" s="42">
        <f t="shared" si="67"/>
        <v>0</v>
      </c>
      <c r="H80" s="42" t="s">
        <v>12</v>
      </c>
      <c r="I80" s="42"/>
      <c r="J80" s="42">
        <f t="shared" si="68"/>
        <v>0</v>
      </c>
      <c r="K80" s="42" t="s">
        <v>12</v>
      </c>
      <c r="L80" s="42">
        <f t="shared" si="69"/>
        <v>0</v>
      </c>
    </row>
    <row r="81" spans="2:12" s="52" customFormat="1" x14ac:dyDescent="0.3">
      <c r="B81" s="43" t="s">
        <v>45</v>
      </c>
      <c r="C81" s="44" t="s">
        <v>41</v>
      </c>
      <c r="D81" s="43">
        <v>31</v>
      </c>
      <c r="E81" s="43" t="s">
        <v>11</v>
      </c>
      <c r="F81" s="69">
        <v>0</v>
      </c>
      <c r="G81" s="42">
        <f t="shared" si="67"/>
        <v>0</v>
      </c>
      <c r="H81" s="42" t="s">
        <v>12</v>
      </c>
      <c r="I81" s="42"/>
      <c r="J81" s="42">
        <f t="shared" si="68"/>
        <v>0</v>
      </c>
      <c r="K81" s="42" t="s">
        <v>12</v>
      </c>
      <c r="L81" s="42">
        <f t="shared" si="69"/>
        <v>0</v>
      </c>
    </row>
    <row r="82" spans="2:12" s="52" customFormat="1" x14ac:dyDescent="0.3">
      <c r="B82" s="43" t="s">
        <v>22</v>
      </c>
      <c r="C82" s="44" t="s">
        <v>46</v>
      </c>
      <c r="D82" s="43">
        <v>1</v>
      </c>
      <c r="E82" s="43" t="s">
        <v>14</v>
      </c>
      <c r="F82" s="69">
        <v>0</v>
      </c>
      <c r="G82" s="42" t="s">
        <v>12</v>
      </c>
      <c r="H82" s="42">
        <f>D82*F82</f>
        <v>0</v>
      </c>
      <c r="I82" s="42"/>
      <c r="J82" s="42" t="s">
        <v>12</v>
      </c>
      <c r="K82" s="42">
        <f t="shared" si="68"/>
        <v>0</v>
      </c>
      <c r="L82" s="42">
        <f>K82-H82</f>
        <v>0</v>
      </c>
    </row>
    <row r="83" spans="2:12" x14ac:dyDescent="0.3">
      <c r="B83" s="20" t="s">
        <v>24</v>
      </c>
      <c r="C83" s="21">
        <f>SUM(G8:H82)</f>
        <v>1756794</v>
      </c>
      <c r="D83" s="15"/>
      <c r="E83" s="15"/>
      <c r="F83" s="22"/>
      <c r="G83" s="21">
        <f>SUM(G8:G82)</f>
        <v>1756794</v>
      </c>
      <c r="H83" s="21">
        <f>SUM(H8:H82)</f>
        <v>0</v>
      </c>
      <c r="I83" s="32"/>
      <c r="J83" s="21">
        <f>SUM(J8:J82)</f>
        <v>2125720.7400000002</v>
      </c>
      <c r="K83" s="21">
        <f>SUM(K8:K82)</f>
        <v>0</v>
      </c>
      <c r="L83" s="21">
        <f>SUM(L8:L82)</f>
        <v>368926.74</v>
      </c>
    </row>
    <row r="84" spans="2:12" x14ac:dyDescent="0.3">
      <c r="B84" s="11"/>
      <c r="C84" s="8"/>
      <c r="D84" s="4"/>
      <c r="E84" s="4"/>
      <c r="F84" s="5"/>
      <c r="G84" s="6"/>
      <c r="H84" s="6"/>
      <c r="I84" s="6"/>
      <c r="J84" s="6"/>
      <c r="K84" s="6"/>
      <c r="L84" s="6"/>
    </row>
    <row r="85" spans="2:12" x14ac:dyDescent="0.3">
      <c r="B85" s="20"/>
      <c r="C85" s="23" t="s">
        <v>25</v>
      </c>
      <c r="D85" s="24"/>
      <c r="E85" s="24" t="s">
        <v>26</v>
      </c>
      <c r="F85" s="25" t="s">
        <v>27</v>
      </c>
      <c r="G85" s="24" t="s">
        <v>28</v>
      </c>
      <c r="H85" s="24" t="s">
        <v>29</v>
      </c>
      <c r="I85" s="28"/>
      <c r="J85" s="29"/>
      <c r="K85" s="54"/>
      <c r="L85" s="54"/>
    </row>
    <row r="86" spans="2:12" s="52" customFormat="1" x14ac:dyDescent="0.3">
      <c r="B86" s="12" t="s">
        <v>30</v>
      </c>
      <c r="C86" s="45" t="s">
        <v>31</v>
      </c>
      <c r="D86" s="43"/>
      <c r="E86" s="43"/>
      <c r="F86" s="46">
        <f>C83</f>
        <v>1756794</v>
      </c>
      <c r="G86" s="42">
        <f>H86-F86</f>
        <v>368926.73999999976</v>
      </c>
      <c r="H86" s="42">
        <f>F86*1.21</f>
        <v>2125720.7399999998</v>
      </c>
      <c r="I86" s="47"/>
      <c r="J86" s="48"/>
      <c r="K86" s="55"/>
      <c r="L86" s="55"/>
    </row>
    <row r="87" spans="2:12" s="52" customFormat="1" x14ac:dyDescent="0.3">
      <c r="B87" s="12" t="s">
        <v>32</v>
      </c>
      <c r="C87" s="45" t="s">
        <v>33</v>
      </c>
      <c r="D87" s="45"/>
      <c r="E87" s="49">
        <f>F87/F86</f>
        <v>1</v>
      </c>
      <c r="F87" s="50">
        <f>G83</f>
        <v>1756794</v>
      </c>
      <c r="G87" s="42">
        <f>H87-F87</f>
        <v>368926.73999999976</v>
      </c>
      <c r="H87" s="42">
        <f t="shared" ref="H87:H88" si="70">F87*1.21</f>
        <v>2125720.7399999998</v>
      </c>
      <c r="I87" s="47"/>
      <c r="J87" s="48"/>
      <c r="K87" s="55"/>
      <c r="L87" s="55"/>
    </row>
    <row r="88" spans="2:12" s="52" customFormat="1" x14ac:dyDescent="0.3">
      <c r="B88" s="12" t="s">
        <v>34</v>
      </c>
      <c r="C88" s="45" t="s">
        <v>35</v>
      </c>
      <c r="D88" s="45"/>
      <c r="E88" s="49">
        <f>F88/F86</f>
        <v>0</v>
      </c>
      <c r="F88" s="50">
        <f>H83</f>
        <v>0</v>
      </c>
      <c r="G88" s="42">
        <f>H88-F88</f>
        <v>0</v>
      </c>
      <c r="H88" s="42">
        <f t="shared" si="70"/>
        <v>0</v>
      </c>
      <c r="I88" s="47"/>
      <c r="J88" s="48"/>
      <c r="K88" s="56"/>
      <c r="L88" s="56"/>
    </row>
    <row r="89" spans="2:12" x14ac:dyDescent="0.3">
      <c r="B89" s="39"/>
      <c r="C89" s="36"/>
      <c r="D89" s="36"/>
      <c r="E89" s="37"/>
      <c r="F89" s="38"/>
      <c r="G89" s="6"/>
      <c r="H89" s="6"/>
      <c r="I89" s="29"/>
      <c r="J89" s="29"/>
      <c r="K89" s="29"/>
      <c r="L89" s="29"/>
    </row>
    <row r="90" spans="2:12" x14ac:dyDescent="0.3">
      <c r="B90" s="11"/>
      <c r="C90" s="9"/>
      <c r="D90" s="4"/>
      <c r="E90" s="4"/>
      <c r="F90" s="5"/>
      <c r="G90" s="6"/>
      <c r="H90" s="6"/>
      <c r="I90" s="6"/>
      <c r="J90" s="6"/>
      <c r="K90" s="6"/>
      <c r="L90" s="6"/>
    </row>
    <row r="91" spans="2:12" x14ac:dyDescent="0.3">
      <c r="B91" s="83" t="s">
        <v>36</v>
      </c>
      <c r="C91" s="84"/>
      <c r="D91" s="85"/>
      <c r="E91" s="85"/>
      <c r="F91" s="86" t="s">
        <v>37</v>
      </c>
      <c r="G91" s="92"/>
      <c r="H91" s="92"/>
      <c r="I91" s="87"/>
      <c r="J91" s="92"/>
      <c r="K91" s="92"/>
      <c r="L91" s="87"/>
    </row>
    <row r="95" spans="2:12" x14ac:dyDescent="0.3">
      <c r="J95" s="51"/>
    </row>
    <row r="96" spans="2:12" x14ac:dyDescent="0.3">
      <c r="J96" s="51"/>
    </row>
    <row r="97" spans="6:8" x14ac:dyDescent="0.3">
      <c r="F97" s="51"/>
      <c r="H97" t="s">
        <v>177</v>
      </c>
    </row>
  </sheetData>
  <sheetProtection algorithmName="SHA-512" hashValue="+Ru+UFKdgjEs7x+pUvUZN8PxeiJvln5tVaF2WGZozgrqJfo7slqbBVukEBj6dD5HrLmmCrB5UUY45s3hwnbWXw==" saltValue="O8UL/AjKYY3J2GT3fveqLA==" spinCount="100000" sheet="1" objects="1" scenarios="1"/>
  <mergeCells count="9">
    <mergeCell ref="L5:L6"/>
    <mergeCell ref="J5:K5"/>
    <mergeCell ref="G91:H91"/>
    <mergeCell ref="J91:K91"/>
    <mergeCell ref="B5:B6"/>
    <mergeCell ref="C5:C6"/>
    <mergeCell ref="D5:D6"/>
    <mergeCell ref="E5:E6"/>
    <mergeCell ref="F5:H5"/>
  </mergeCells>
  <phoneticPr fontId="16" type="noConversion"/>
  <pageMargins left="0.70866141732283472" right="0.70866141732283472" top="0.51181102362204722" bottom="0.55118110236220474" header="0.31496062992125984" footer="0.31496062992125984"/>
  <pageSetup paperSize="9" scale="53" fitToHeight="0" orientation="landscape" horizontalDpi="360" verticalDpi="360" r:id="rId1"/>
  <headerFooter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výměr- rozpočet</vt:lpstr>
      <vt:lpstr>'výkaz výměr- rozpočet'!Názvy_tisku</vt:lpstr>
      <vt:lpstr>'výkaz výměr-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2023-01-17T13:28:12Z</dcterms:modified>
</cp:coreProperties>
</file>