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D:\Projekce\Projekty\Břeclav\017-20 Šimka\Plocha\Projekt\Rozpočet\"/>
    </mc:Choice>
  </mc:AlternateContent>
  <bookViews>
    <workbookView xWindow="0" yWindow="0" windowWidth="0" windowHeight="0"/>
  </bookViews>
  <sheets>
    <sheet name="Rekapitulace stavby" sheetId="1" r:id="rId1"/>
    <sheet name="SO 101 - Zpevněná plocha" sheetId="2" r:id="rId2"/>
    <sheet name="VRN - Vedlejší rozpočtové..." sheetId="3" r:id="rId3"/>
  </sheets>
  <definedNames>
    <definedName name="_xlnm.Print_Area" localSheetId="0">'Rekapitulace stavby'!$D$4:$AO$76,'Rekapitulace stavby'!$C$82:$AQ$97</definedName>
    <definedName name="_xlnm.Print_Titles" localSheetId="0">'Rekapitulace stavby'!$92:$92</definedName>
    <definedName name="_xlnm._FilterDatabase" localSheetId="1" hidden="1">'SO 101 - Zpevněná plocha'!$C$126:$K$320</definedName>
    <definedName name="_xlnm.Print_Area" localSheetId="1">'SO 101 - Zpevněná plocha'!$C$114:$K$320</definedName>
    <definedName name="_xlnm.Print_Titles" localSheetId="1">'SO 101 - Zpevněná plocha'!$126:$126</definedName>
    <definedName name="_xlnm._FilterDatabase" localSheetId="2" hidden="1">'VRN - Vedlejší rozpočtové...'!$C$119:$K$148</definedName>
    <definedName name="_xlnm.Print_Area" localSheetId="2">'VRN - Vedlejší rozpočtové...'!$C$107:$K$148</definedName>
    <definedName name="_xlnm.Print_Titles" localSheetId="2">'VRN - Vedlejší rozpočtové...'!$119:$119</definedName>
  </definedNames>
  <calcPr/>
</workbook>
</file>

<file path=xl/calcChain.xml><?xml version="1.0" encoding="utf-8"?>
<calcChain xmlns="http://schemas.openxmlformats.org/spreadsheetml/2006/main">
  <c i="3" l="1" r="J37"/>
  <c r="J36"/>
  <c i="1" r="AY96"/>
  <c i="3" r="J35"/>
  <c i="1" r="AX96"/>
  <c i="3" r="BI146"/>
  <c r="BH146"/>
  <c r="BG146"/>
  <c r="BF146"/>
  <c r="T146"/>
  <c r="T145"/>
  <c r="R146"/>
  <c r="R145"/>
  <c r="P146"/>
  <c r="P145"/>
  <c r="BI142"/>
  <c r="BH142"/>
  <c r="BG142"/>
  <c r="BF142"/>
  <c r="T142"/>
  <c r="R142"/>
  <c r="P142"/>
  <c r="BI139"/>
  <c r="BH139"/>
  <c r="BG139"/>
  <c r="BF139"/>
  <c r="T139"/>
  <c r="R139"/>
  <c r="P139"/>
  <c r="BI136"/>
  <c r="BH136"/>
  <c r="BG136"/>
  <c r="BF136"/>
  <c r="T136"/>
  <c r="R136"/>
  <c r="P136"/>
  <c r="BI132"/>
  <c r="BH132"/>
  <c r="BG132"/>
  <c r="BF132"/>
  <c r="T132"/>
  <c r="R132"/>
  <c r="P132"/>
  <c r="BI129"/>
  <c r="BH129"/>
  <c r="BG129"/>
  <c r="BF129"/>
  <c r="T129"/>
  <c r="R129"/>
  <c r="P129"/>
  <c r="BI126"/>
  <c r="BH126"/>
  <c r="BG126"/>
  <c r="BF126"/>
  <c r="T126"/>
  <c r="R126"/>
  <c r="P126"/>
  <c r="BI123"/>
  <c r="BH123"/>
  <c r="BG123"/>
  <c r="BF123"/>
  <c r="T123"/>
  <c r="R123"/>
  <c r="P123"/>
  <c r="J117"/>
  <c r="F116"/>
  <c r="F114"/>
  <c r="E112"/>
  <c r="J92"/>
  <c r="F91"/>
  <c r="F89"/>
  <c r="E87"/>
  <c r="J21"/>
  <c r="E21"/>
  <c r="J91"/>
  <c r="J20"/>
  <c r="J18"/>
  <c r="E18"/>
  <c r="F117"/>
  <c r="J17"/>
  <c r="J12"/>
  <c r="J114"/>
  <c r="E7"/>
  <c r="E110"/>
  <c i="2" r="J37"/>
  <c r="J36"/>
  <c i="1" r="AY95"/>
  <c i="2" r="J35"/>
  <c i="1" r="AX95"/>
  <c i="2" r="BI318"/>
  <c r="BH318"/>
  <c r="BG318"/>
  <c r="BF318"/>
  <c r="T318"/>
  <c r="R318"/>
  <c r="P318"/>
  <c r="BI315"/>
  <c r="BH315"/>
  <c r="BG315"/>
  <c r="BF315"/>
  <c r="T315"/>
  <c r="R315"/>
  <c r="P315"/>
  <c r="BI311"/>
  <c r="BH311"/>
  <c r="BG311"/>
  <c r="BF311"/>
  <c r="T311"/>
  <c r="T310"/>
  <c r="R311"/>
  <c r="R310"/>
  <c r="P311"/>
  <c r="P310"/>
  <c r="BI307"/>
  <c r="BH307"/>
  <c r="BG307"/>
  <c r="BF307"/>
  <c r="T307"/>
  <c r="R307"/>
  <c r="P307"/>
  <c r="BI304"/>
  <c r="BH304"/>
  <c r="BG304"/>
  <c r="BF304"/>
  <c r="T304"/>
  <c r="R304"/>
  <c r="P304"/>
  <c r="BI300"/>
  <c r="BH300"/>
  <c r="BG300"/>
  <c r="BF300"/>
  <c r="T300"/>
  <c r="R300"/>
  <c r="P300"/>
  <c r="BI289"/>
  <c r="BH289"/>
  <c r="BG289"/>
  <c r="BF289"/>
  <c r="T289"/>
  <c r="R289"/>
  <c r="P289"/>
  <c r="BI284"/>
  <c r="BH284"/>
  <c r="BG284"/>
  <c r="BF284"/>
  <c r="T284"/>
  <c r="R284"/>
  <c r="P284"/>
  <c r="BI280"/>
  <c r="BH280"/>
  <c r="BG280"/>
  <c r="BF280"/>
  <c r="T280"/>
  <c r="R280"/>
  <c r="P280"/>
  <c r="BI277"/>
  <c r="BH277"/>
  <c r="BG277"/>
  <c r="BF277"/>
  <c r="T277"/>
  <c r="R277"/>
  <c r="P277"/>
  <c r="BI273"/>
  <c r="BH273"/>
  <c r="BG273"/>
  <c r="BF273"/>
  <c r="T273"/>
  <c r="R273"/>
  <c r="P273"/>
  <c r="BI270"/>
  <c r="BH270"/>
  <c r="BG270"/>
  <c r="BF270"/>
  <c r="T270"/>
  <c r="R270"/>
  <c r="P270"/>
  <c r="BI266"/>
  <c r="BH266"/>
  <c r="BG266"/>
  <c r="BF266"/>
  <c r="T266"/>
  <c r="R266"/>
  <c r="P266"/>
  <c r="BI261"/>
  <c r="BH261"/>
  <c r="BG261"/>
  <c r="BF261"/>
  <c r="T261"/>
  <c r="T260"/>
  <c r="R261"/>
  <c r="R260"/>
  <c r="P261"/>
  <c r="P260"/>
  <c r="BI255"/>
  <c r="BH255"/>
  <c r="BG255"/>
  <c r="BF255"/>
  <c r="T255"/>
  <c r="R255"/>
  <c r="P255"/>
  <c r="BI251"/>
  <c r="BH251"/>
  <c r="BG251"/>
  <c r="BF251"/>
  <c r="T251"/>
  <c r="R251"/>
  <c r="P251"/>
  <c r="BI248"/>
  <c r="BH248"/>
  <c r="BG248"/>
  <c r="BF248"/>
  <c r="T248"/>
  <c r="R248"/>
  <c r="P248"/>
  <c r="BI244"/>
  <c r="BH244"/>
  <c r="BG244"/>
  <c r="BF244"/>
  <c r="T244"/>
  <c r="R244"/>
  <c r="P244"/>
  <c r="BI240"/>
  <c r="BH240"/>
  <c r="BG240"/>
  <c r="BF240"/>
  <c r="T240"/>
  <c r="R240"/>
  <c r="P240"/>
  <c r="BI236"/>
  <c r="BH236"/>
  <c r="BG236"/>
  <c r="BF236"/>
  <c r="T236"/>
  <c r="R236"/>
  <c r="P236"/>
  <c r="BI233"/>
  <c r="BH233"/>
  <c r="BG233"/>
  <c r="BF233"/>
  <c r="T233"/>
  <c r="R233"/>
  <c r="P233"/>
  <c r="BI229"/>
  <c r="BH229"/>
  <c r="BG229"/>
  <c r="BF229"/>
  <c r="T229"/>
  <c r="R229"/>
  <c r="P229"/>
  <c r="BI226"/>
  <c r="BH226"/>
  <c r="BG226"/>
  <c r="BF226"/>
  <c r="T226"/>
  <c r="R226"/>
  <c r="P226"/>
  <c r="BI223"/>
  <c r="BH223"/>
  <c r="BG223"/>
  <c r="BF223"/>
  <c r="T223"/>
  <c r="R223"/>
  <c r="P223"/>
  <c r="BI220"/>
  <c r="BH220"/>
  <c r="BG220"/>
  <c r="BF220"/>
  <c r="T220"/>
  <c r="R220"/>
  <c r="P220"/>
  <c r="BI216"/>
  <c r="BH216"/>
  <c r="BG216"/>
  <c r="BF216"/>
  <c r="T216"/>
  <c r="R216"/>
  <c r="P216"/>
  <c r="BI212"/>
  <c r="BH212"/>
  <c r="BG212"/>
  <c r="BF212"/>
  <c r="T212"/>
  <c r="R212"/>
  <c r="P212"/>
  <c r="BI207"/>
  <c r="BH207"/>
  <c r="BG207"/>
  <c r="BF207"/>
  <c r="T207"/>
  <c r="R207"/>
  <c r="P207"/>
  <c r="BI203"/>
  <c r="BH203"/>
  <c r="BG203"/>
  <c r="BF203"/>
  <c r="T203"/>
  <c r="R203"/>
  <c r="P203"/>
  <c r="BI198"/>
  <c r="BH198"/>
  <c r="BG198"/>
  <c r="BF198"/>
  <c r="T198"/>
  <c r="R198"/>
  <c r="P198"/>
  <c r="BI195"/>
  <c r="BH195"/>
  <c r="BG195"/>
  <c r="BF195"/>
  <c r="T195"/>
  <c r="R195"/>
  <c r="P195"/>
  <c r="BI191"/>
  <c r="BH191"/>
  <c r="BG191"/>
  <c r="BF191"/>
  <c r="T191"/>
  <c r="R191"/>
  <c r="P191"/>
  <c r="BI187"/>
  <c r="BH187"/>
  <c r="BG187"/>
  <c r="BF187"/>
  <c r="T187"/>
  <c r="R187"/>
  <c r="P187"/>
  <c r="BI183"/>
  <c r="BH183"/>
  <c r="BG183"/>
  <c r="BF183"/>
  <c r="T183"/>
  <c r="R183"/>
  <c r="P183"/>
  <c r="BI179"/>
  <c r="BH179"/>
  <c r="BG179"/>
  <c r="BF179"/>
  <c r="T179"/>
  <c r="R179"/>
  <c r="P179"/>
  <c r="BI176"/>
  <c r="BH176"/>
  <c r="BG176"/>
  <c r="BF176"/>
  <c r="T176"/>
  <c r="R176"/>
  <c r="P176"/>
  <c r="BI172"/>
  <c r="BH172"/>
  <c r="BG172"/>
  <c r="BF172"/>
  <c r="T172"/>
  <c r="R172"/>
  <c r="P172"/>
  <c r="BI168"/>
  <c r="BH168"/>
  <c r="BG168"/>
  <c r="BF168"/>
  <c r="T168"/>
  <c r="R168"/>
  <c r="P168"/>
  <c r="BI165"/>
  <c r="BH165"/>
  <c r="BG165"/>
  <c r="BF165"/>
  <c r="T165"/>
  <c r="R165"/>
  <c r="P165"/>
  <c r="BI156"/>
  <c r="BH156"/>
  <c r="BG156"/>
  <c r="BF156"/>
  <c r="T156"/>
  <c r="R156"/>
  <c r="P156"/>
  <c r="BI152"/>
  <c r="BH152"/>
  <c r="BG152"/>
  <c r="BF152"/>
  <c r="T152"/>
  <c r="R152"/>
  <c r="P152"/>
  <c r="BI146"/>
  <c r="BH146"/>
  <c r="BG146"/>
  <c r="BF146"/>
  <c r="T146"/>
  <c r="R146"/>
  <c r="P146"/>
  <c r="BI142"/>
  <c r="BH142"/>
  <c r="BG142"/>
  <c r="BF142"/>
  <c r="T142"/>
  <c r="R142"/>
  <c r="P142"/>
  <c r="BI138"/>
  <c r="BH138"/>
  <c r="BG138"/>
  <c r="BF138"/>
  <c r="T138"/>
  <c r="R138"/>
  <c r="P138"/>
  <c r="BI134"/>
  <c r="BH134"/>
  <c r="BG134"/>
  <c r="BF134"/>
  <c r="T134"/>
  <c r="R134"/>
  <c r="P134"/>
  <c r="BI130"/>
  <c r="BH130"/>
  <c r="BG130"/>
  <c r="BF130"/>
  <c r="T130"/>
  <c r="R130"/>
  <c r="P130"/>
  <c r="J124"/>
  <c r="F121"/>
  <c r="E119"/>
  <c r="J92"/>
  <c r="F89"/>
  <c r="E87"/>
  <c r="J21"/>
  <c r="E21"/>
  <c r="J91"/>
  <c r="J20"/>
  <c r="J18"/>
  <c r="E18"/>
  <c r="F124"/>
  <c r="J17"/>
  <c r="J15"/>
  <c r="E15"/>
  <c r="F123"/>
  <c r="J14"/>
  <c r="J12"/>
  <c r="J121"/>
  <c r="E7"/>
  <c r="E117"/>
  <c i="1" r="L90"/>
  <c r="AM90"/>
  <c r="AM89"/>
  <c r="L89"/>
  <c r="AM87"/>
  <c r="L87"/>
  <c r="L85"/>
  <c r="L84"/>
  <c i="3" r="J146"/>
  <c r="BK142"/>
  <c r="J142"/>
  <c r="J139"/>
  <c r="BK136"/>
  <c r="J136"/>
  <c r="BK132"/>
  <c r="J132"/>
  <c r="BK129"/>
  <c r="J129"/>
  <c r="BK126"/>
  <c r="J126"/>
  <c r="BK123"/>
  <c r="J123"/>
  <c i="2" r="J318"/>
  <c r="J315"/>
  <c r="J311"/>
  <c r="J307"/>
  <c r="BK300"/>
  <c r="J289"/>
  <c r="J280"/>
  <c r="BK277"/>
  <c r="BK273"/>
  <c r="J266"/>
  <c r="J255"/>
  <c r="J248"/>
  <c r="J244"/>
  <c r="J236"/>
  <c r="BK233"/>
  <c r="BK229"/>
  <c r="J226"/>
  <c r="J223"/>
  <c r="BK216"/>
  <c r="BK212"/>
  <c r="J207"/>
  <c r="BK203"/>
  <c r="J198"/>
  <c r="BK195"/>
  <c r="BK191"/>
  <c r="J187"/>
  <c r="J179"/>
  <c r="J176"/>
  <c r="BK156"/>
  <c r="J152"/>
  <c r="J142"/>
  <c r="BK134"/>
  <c r="J130"/>
  <c i="1" r="AS94"/>
  <c i="3" r="BK146"/>
  <c r="BK139"/>
  <c i="2" r="BK318"/>
  <c r="BK315"/>
  <c r="BK311"/>
  <c r="BK307"/>
  <c r="J304"/>
  <c r="J300"/>
  <c r="J284"/>
  <c r="BK280"/>
  <c r="J273"/>
  <c r="BK270"/>
  <c r="J261"/>
  <c r="BK255"/>
  <c r="J251"/>
  <c r="BK244"/>
  <c r="J240"/>
  <c r="J233"/>
  <c r="BK223"/>
  <c r="BK220"/>
  <c r="BK207"/>
  <c r="BK183"/>
  <c r="BK172"/>
  <c r="J168"/>
  <c r="BK165"/>
  <c r="J156"/>
  <c r="BK152"/>
  <c r="BK146"/>
  <c r="J138"/>
  <c r="J134"/>
  <c r="BK304"/>
  <c r="BK289"/>
  <c r="BK284"/>
  <c r="J277"/>
  <c r="J270"/>
  <c r="BK266"/>
  <c r="BK261"/>
  <c r="BK251"/>
  <c r="BK248"/>
  <c r="BK240"/>
  <c r="BK236"/>
  <c r="J229"/>
  <c r="BK226"/>
  <c r="J220"/>
  <c r="J216"/>
  <c r="J212"/>
  <c r="J203"/>
  <c r="BK198"/>
  <c r="J195"/>
  <c r="J191"/>
  <c r="BK187"/>
  <c r="J183"/>
  <c r="BK179"/>
  <c r="BK176"/>
  <c r="J172"/>
  <c r="BK168"/>
  <c r="J165"/>
  <c r="J146"/>
  <c r="BK142"/>
  <c r="BK138"/>
  <c r="BK130"/>
  <c l="1" r="BK129"/>
  <c r="J129"/>
  <c r="J98"/>
  <c r="T129"/>
  <c r="R202"/>
  <c r="P129"/>
  <c r="BK202"/>
  <c r="J202"/>
  <c r="J99"/>
  <c r="T202"/>
  <c r="R211"/>
  <c r="BK219"/>
  <c r="J219"/>
  <c r="J101"/>
  <c r="R219"/>
  <c r="BK265"/>
  <c r="J265"/>
  <c r="J103"/>
  <c r="R129"/>
  <c r="P202"/>
  <c r="BK211"/>
  <c r="J211"/>
  <c r="J100"/>
  <c r="P211"/>
  <c r="T211"/>
  <c r="P219"/>
  <c r="T219"/>
  <c r="P265"/>
  <c r="R265"/>
  <c r="T265"/>
  <c r="BK288"/>
  <c r="J288"/>
  <c r="J104"/>
  <c r="P288"/>
  <c r="R288"/>
  <c r="T288"/>
  <c r="BK314"/>
  <c r="J314"/>
  <c r="J107"/>
  <c r="P314"/>
  <c r="P313"/>
  <c r="R314"/>
  <c r="R313"/>
  <c r="T314"/>
  <c r="T313"/>
  <c i="3" r="BK122"/>
  <c r="J122"/>
  <c r="J98"/>
  <c r="P122"/>
  <c r="P121"/>
  <c r="P120"/>
  <c i="1" r="AU96"/>
  <c i="3" r="R122"/>
  <c r="T122"/>
  <c r="BK135"/>
  <c r="J135"/>
  <c r="J99"/>
  <c r="P135"/>
  <c r="R135"/>
  <c r="T135"/>
  <c i="2" r="F91"/>
  <c r="J123"/>
  <c r="BE134"/>
  <c r="BE138"/>
  <c r="BE156"/>
  <c r="BE168"/>
  <c r="BE176"/>
  <c r="BE191"/>
  <c r="BE223"/>
  <c r="BE229"/>
  <c r="BE236"/>
  <c r="BE244"/>
  <c r="BE248"/>
  <c r="BE261"/>
  <c r="BE273"/>
  <c r="BE277"/>
  <c r="BE280"/>
  <c r="BE300"/>
  <c i="3" r="E85"/>
  <c r="F92"/>
  <c r="J116"/>
  <c i="2" r="J89"/>
  <c r="F92"/>
  <c r="BE130"/>
  <c r="BE142"/>
  <c r="BE146"/>
  <c r="BE165"/>
  <c r="BE179"/>
  <c r="BE183"/>
  <c r="BE198"/>
  <c r="BE203"/>
  <c r="BE207"/>
  <c r="BE220"/>
  <c r="BE240"/>
  <c r="BE251"/>
  <c r="BE255"/>
  <c r="BE284"/>
  <c r="BE304"/>
  <c r="BE311"/>
  <c i="3" r="BE139"/>
  <c r="BE142"/>
  <c i="2" r="E85"/>
  <c r="BE152"/>
  <c r="BE172"/>
  <c r="BE187"/>
  <c r="BE195"/>
  <c r="BE212"/>
  <c r="BE216"/>
  <c r="BE226"/>
  <c r="BE233"/>
  <c r="BE266"/>
  <c r="BE270"/>
  <c r="BE289"/>
  <c r="BE307"/>
  <c r="BE315"/>
  <c r="BE318"/>
  <c r="BK260"/>
  <c r="J260"/>
  <c r="J102"/>
  <c r="BK310"/>
  <c r="J310"/>
  <c r="J105"/>
  <c i="3" r="J89"/>
  <c r="BE123"/>
  <c r="BE126"/>
  <c r="BE129"/>
  <c r="BE132"/>
  <c r="BE136"/>
  <c r="BE146"/>
  <c r="BK145"/>
  <c r="J145"/>
  <c r="J100"/>
  <c i="2" r="J34"/>
  <c i="1" r="AW95"/>
  <c i="2" r="F34"/>
  <c i="1" r="BA95"/>
  <c i="3" r="J34"/>
  <c i="1" r="AW96"/>
  <c i="3" r="F37"/>
  <c i="1" r="BD96"/>
  <c i="2" r="F37"/>
  <c i="1" r="BD95"/>
  <c i="2" r="F36"/>
  <c i="1" r="BC95"/>
  <c i="2" r="F35"/>
  <c i="1" r="BB95"/>
  <c i="3" r="F34"/>
  <c i="1" r="BA96"/>
  <c i="3" r="F36"/>
  <c i="1" r="BC96"/>
  <c i="3" r="F35"/>
  <c i="1" r="BB96"/>
  <c i="3" l="1" r="T121"/>
  <c r="T120"/>
  <c r="R121"/>
  <c r="R120"/>
  <c i="2" r="R128"/>
  <c r="R127"/>
  <c r="P128"/>
  <c r="P127"/>
  <c i="1" r="AU95"/>
  <c i="2" r="T128"/>
  <c r="T127"/>
  <c r="BK128"/>
  <c r="J128"/>
  <c r="J97"/>
  <c r="BK313"/>
  <c r="J313"/>
  <c r="J106"/>
  <c i="3" r="BK121"/>
  <c r="J121"/>
  <c r="J97"/>
  <c i="1" r="AU94"/>
  <c r="BA94"/>
  <c r="W30"/>
  <c i="3" r="F33"/>
  <c i="1" r="AZ96"/>
  <c r="BD94"/>
  <c r="W33"/>
  <c i="2" r="J33"/>
  <c i="1" r="AV95"/>
  <c r="AT95"/>
  <c r="BC94"/>
  <c r="W32"/>
  <c r="BB94"/>
  <c r="AX94"/>
  <c i="3" r="J33"/>
  <c i="1" r="AV96"/>
  <c r="AT96"/>
  <c i="2" r="F33"/>
  <c i="1" r="AZ95"/>
  <c i="2" l="1" r="BK127"/>
  <c r="J127"/>
  <c r="J96"/>
  <c i="3" r="BK120"/>
  <c r="J120"/>
  <c r="J96"/>
  <c i="1" r="AZ94"/>
  <c r="AV94"/>
  <c r="AK29"/>
  <c r="AW94"/>
  <c r="AK30"/>
  <c r="W31"/>
  <c r="AY94"/>
  <c l="1" r="W29"/>
  <c i="2" r="J30"/>
  <c i="1" r="AG95"/>
  <c r="AN95"/>
  <c r="AT94"/>
  <c i="3" r="J30"/>
  <c i="1" r="AG96"/>
  <c r="AN96"/>
  <c i="3" l="1" r="J39"/>
  <c i="2" r="J39"/>
  <c i="1" r="AG94"/>
  <c r="AK26"/>
  <c r="AK35"/>
  <c l="1" r="AN94"/>
</calcChain>
</file>

<file path=xl/sharedStrings.xml><?xml version="1.0" encoding="utf-8"?>
<sst xmlns="http://schemas.openxmlformats.org/spreadsheetml/2006/main">
  <si>
    <t>Export Komplet</t>
  </si>
  <si>
    <t/>
  </si>
  <si>
    <t>2.0</t>
  </si>
  <si>
    <t>ZAMOK</t>
  </si>
  <si>
    <t>False</t>
  </si>
  <si>
    <t>{5ae4b4d4-3300-4391-89a8-14a9da9a603b}</t>
  </si>
  <si>
    <t>0,01</t>
  </si>
  <si>
    <t>21</t>
  </si>
  <si>
    <t>15</t>
  </si>
  <si>
    <t>REKAPITULACE STAVBY</t>
  </si>
  <si>
    <t xml:space="preserve">v ---  níže se nacházejí doplnkové a pomocné údaje k sestavám  --- v</t>
  </si>
  <si>
    <t>Návod na vyplnění</t>
  </si>
  <si>
    <t>0,001</t>
  </si>
  <si>
    <t>Kód:</t>
  </si>
  <si>
    <t>017-20</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</si>
  <si>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</si>
  <si>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</si>
  <si>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Břeclav - Gen. Šimka, zpevněná plocha</t>
  </si>
  <si>
    <t>KSO:</t>
  </si>
  <si>
    <t>822 29</t>
  </si>
  <si>
    <t>CC-CZ:</t>
  </si>
  <si>
    <t>2112</t>
  </si>
  <si>
    <t>Místo:</t>
  </si>
  <si>
    <t xml:space="preserve"> </t>
  </si>
  <si>
    <t>Datum:</t>
  </si>
  <si>
    <t>3. 4. 2021</t>
  </si>
  <si>
    <t>Zadavatel:</t>
  </si>
  <si>
    <t>IČ:</t>
  </si>
  <si>
    <t>DIČ:</t>
  </si>
  <si>
    <t>Uchazeč:</t>
  </si>
  <si>
    <t>Vyplň údaj</t>
  </si>
  <si>
    <t>Projektant:</t>
  </si>
  <si>
    <t>True</t>
  </si>
  <si>
    <t>Zpracovatel:</t>
  </si>
  <si>
    <t>Ing. Bořek Zvědělík</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</si>
  <si>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</si>
  <si>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</si>
  <si>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</si>
  <si>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</si>
  <si>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</si>
  <si>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</si>
  <si>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</si>
  <si>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</si>
  <si>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</si>
  <si>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</si>
  <si>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</si>
  <si>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</si>
  <si>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</si>
  <si>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</si>
  <si>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</si>
  <si>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</si>
  <si>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</si>
  <si>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</si>
  <si>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</si>
  <si>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</si>
  <si>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</si>
  <si>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</si>
  <si>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</si>
  <si>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</si>
  <si>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</si>
  <si>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</si>
  <si>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</si>
  <si>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</si>
  <si>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</si>
  <si>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</si>
  <si>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</si>
  <si>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</si>
  <si>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</si>
  <si>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</si>
  <si>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</si>
  <si>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</si>
  <si>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</si>
  <si>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</si>
  <si>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</si>
  <si>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</si>
  <si>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</si>
  <si>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</si>
  <si>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</si>
  <si>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</si>
  <si>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</si>
  <si>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</si>
  <si>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101</t>
  </si>
  <si>
    <t>Zpevněná plocha</t>
  </si>
  <si>
    <t>STA</t>
  </si>
  <si>
    <t>1</t>
  </si>
  <si>
    <t>{51f2c1b0-8553-49b8-8fe1-ba2f03053052}</t>
  </si>
  <si>
    <t>2</t>
  </si>
  <si>
    <t>VRN</t>
  </si>
  <si>
    <t>Vedlejší rozpočtové náklady</t>
  </si>
  <si>
    <t>{33aeebc9-9374-4f7b-a7a5-9c3a167d3e4e}</t>
  </si>
  <si>
    <t>822 29 32</t>
  </si>
  <si>
    <t>KRYCÍ LIST SOUPISU PRACÍ</t>
  </si>
  <si>
    <t>Objekt:</t>
  </si>
  <si>
    <t>SO 101 - Zpevněná plocha</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</si>
  <si>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</si>
  <si>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</si>
  <si>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</si>
  <si>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</si>
  <si>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</si>
  <si>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</si>
  <si>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</si>
  <si>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</si>
  <si>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</si>
  <si>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5 - Komunikace pozemní</t>
  </si>
  <si>
    <t xml:space="preserve">    8 - Trubní vedení</t>
  </si>
  <si>
    <t xml:space="preserve">    9 - Ostatní konstrukce a práce, bourání</t>
  </si>
  <si>
    <t xml:space="preserve">    997 - Přesun sutě</t>
  </si>
  <si>
    <t xml:space="preserve">    998 - Přesun hmot</t>
  </si>
  <si>
    <t>M - Práce a dodávky M</t>
  </si>
  <si>
    <t xml:space="preserve">    46-M - Zemní práce při extr.mont.pracích</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</si>
  <si>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</si>
  <si>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</si>
  <si>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</si>
  <si>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</si>
  <si>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</si>
  <si>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</si>
  <si>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</si>
  <si>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</si>
  <si>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</si>
  <si>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</si>
  <si>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</si>
  <si>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</si>
  <si>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</si>
  <si>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</si>
  <si>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</si>
  <si>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</si>
  <si>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</si>
  <si>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</si>
  <si>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111301111</t>
  </si>
  <si>
    <t>Sejmutí drnu tl do 100 mm s přemístěním do 50 m nebo naložením na dopravní prostředek</t>
  </si>
  <si>
    <t>m2</t>
  </si>
  <si>
    <t>CS ÚRS 2020 01</t>
  </si>
  <si>
    <t>4</t>
  </si>
  <si>
    <t>-273674358</t>
  </si>
  <si>
    <t>PP</t>
  </si>
  <si>
    <t>Sejmutí drnu tl. do 100 mm, v jakékoliv ploše</t>
  </si>
  <si>
    <t>PSC</t>
  </si>
  <si>
    <t xml:space="preserve">Poznámka k souboru cen:_x000d_
1. V cenách jsou započteny i náklady na nařezání, vyrýpnutí, vyzvednutí, přemístění a složení sejmutého drnu na vzdálenost do 50 m nebo s naložením na dopravní prostředek. 2. V ceně nejsou započteny náklady na zálivku před sejmutím drnu. Pro tyto práce lze použít ceny části C02 souboru cen 185 80-43 Zalití rostlin vodou. 3. Ceny jsou určeny jen pro sejmutí drnu pro drnování. 4. Sejmutím drnu se rozumí sejmutí pláství nebo pásů drnu v takové jakosti, aby se jich mohlo použít pro další drnování. 5. Ceny nejsou určeny k pokládce travního drnu (koberce). Tyto práce se oceňují cenami souboru cen 181 4.-11 Založení trávníku 6. Ceny lze použít při zakládání záhonů pro výsadbu rostlin z důvodu snížení profilu terénu. </t>
  </si>
  <si>
    <t>VV</t>
  </si>
  <si>
    <t>"sejmutí drnu s vrstvou zeminy tl. 100mm" 755</t>
  </si>
  <si>
    <t>113107164</t>
  </si>
  <si>
    <t>Odstranění podkladu z kameniva drceného tl 400 mm strojně pl přes 50 do 200 m2</t>
  </si>
  <si>
    <t>-1085618577</t>
  </si>
  <si>
    <t>Odstranění podkladů nebo krytů strojně plochy jednotlivě přes 50 m2 do 200 m2 s přemístěním hmot na skládku na vzdálenost do 20 m nebo s naložením na dopravní prostředek z kameniva hrubého drceného, o tl. vrstvy přes 300 do 400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</si>
  <si>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</si>
  <si>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"odstranění konstrukce kraje vozovky tl. 350mm" 135*0,6</t>
  </si>
  <si>
    <t>3</t>
  </si>
  <si>
    <t>113107182</t>
  </si>
  <si>
    <t>Odstranění podkladu živičného tl 100 mm strojně pl přes 50 do 200 m2</t>
  </si>
  <si>
    <t>340224797</t>
  </si>
  <si>
    <t>Odstranění podkladů nebo krytů strojně plochy jednotlivě přes 50 m2 do 200 m2 s přemístěním hmot na skládku na vzdálenost do 20 m nebo s naložením na dopravní prostředek živičných, o tl. vrstvy přes 50 do 100 mm</t>
  </si>
  <si>
    <t>"odstranění kraje asfaltového krytu vozovky, tl. 100mm" 74,5</t>
  </si>
  <si>
    <t>113107323</t>
  </si>
  <si>
    <t>Odstranění podkladu z kameniva drceného tl 300 mm strojně pl do 50 m2</t>
  </si>
  <si>
    <t>1487243267</t>
  </si>
  <si>
    <t>Odstranění podkladů nebo krytů strojně plochy jednotlivě do 50 m2 s přemístěním hmot na skládku na vzdálenost do 3 m nebo s naložením na dopravní prostředek z kameniva hrubého drceného, o tl. vrstvy přes 200 do 300 mm</t>
  </si>
  <si>
    <t>"odstranění konstrukce vjzdu tl. 350mm" 38,3</t>
  </si>
  <si>
    <t>5</t>
  </si>
  <si>
    <t>122251104</t>
  </si>
  <si>
    <t>Odkopávky a prokopávky nezapažené v hornině třídy těžitelnosti I, skupiny 3 objem do 500 m3 strojně</t>
  </si>
  <si>
    <t>m3</t>
  </si>
  <si>
    <t>-1292261483</t>
  </si>
  <si>
    <t>Odkopávky a prokopávky nezapažené strojně v hornině třídy těžitelnosti I skupiny 3 přes 100 do 500 m3</t>
  </si>
  <si>
    <t xml:space="preserve">Poznámka k souboru cen:_x000d_
1. V cenách jsou započteny i náklady na přehození výkopku na vzdálenost do 3 m nebo naložení na dopravní prostředek. </t>
  </si>
  <si>
    <t>"odkop pro konstrukci zpevněné plochy, tl. 350 mm" 755*0,35</t>
  </si>
  <si>
    <t>"odkop pod konstrukcí vjezdů, tl. 100 mm" 38,3*0,15</t>
  </si>
  <si>
    <t>Součet</t>
  </si>
  <si>
    <t>6</t>
  </si>
  <si>
    <t>131213131</t>
  </si>
  <si>
    <t>Hloubení jam do 10 m3 v soudržných horninách třídy těžitelnosti I, skupiny 3 při překopech inženýrských sítí ručně</t>
  </si>
  <si>
    <t>1586601457</t>
  </si>
  <si>
    <t>Hloubení jam a zářezů při překopech inženýrských sítí ručně zapažených i nezapažených s urovnáním dna do předepsaného profilu a spádu objemu do 10 m3 v hornině třídy těžitelnosti I skupiny 3 soudržných</t>
  </si>
  <si>
    <t xml:space="preserve">Poznámka k souboru cen:_x000d_
1. V cenách jsou započteny i náklady na přehození výkopku na přilehlém terénu na vzdálenost do 3 m od okraje jámy nebo naložení na dopravní prostředek. 2. Ceny jsou určeny pouze pro případy havárií, přeložek nebo běžných oprav inženýrských sítí. 3. Ceny nelze použít v rámci výstavby nových inženýrských sítí. </t>
  </si>
  <si>
    <t>"ruční výkop rýhy pro položení chráničky" 31*0,3*0,5</t>
  </si>
  <si>
    <t>7</t>
  </si>
  <si>
    <t>162751117</t>
  </si>
  <si>
    <t>Vodorovné přemístění do 10000 m výkopku/sypaniny z horniny třídy těžitelnosti I, skupiny 1 až 3</t>
  </si>
  <si>
    <t>1929521847</t>
  </si>
  <si>
    <t>Vodorovné přemístění výkopku nebo sypaniny po suchu na obvyklém dopravním prostředku, bez naložení výkopku, avšak se složením bez rozhrnutí z horniny třídy těžitelnosti I skupiny 1 až 3 na vzdálenost přes 9 000 do 10 000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</si>
  <si>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</si>
  <si>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"sejmutí drnu, tl. 100 mm" 755*0,1</t>
  </si>
  <si>
    <t>"odkop pod konstrukcí vjezdů, tl. 150 mm" 38,3*0,15</t>
  </si>
  <si>
    <t>"výkop rýhy chráničky" 4,65</t>
  </si>
  <si>
    <t>"zpětný zásyp za obrubou" -9,5</t>
  </si>
  <si>
    <t>8</t>
  </si>
  <si>
    <t>171201231</t>
  </si>
  <si>
    <t>Poplatek za uložení zeminy a kamení na recyklační skládce (skládkovné) kód odpadu 17 05 04</t>
  </si>
  <si>
    <t>t</t>
  </si>
  <si>
    <t>-1315144773</t>
  </si>
  <si>
    <t>Poplatek za uložení stavebního odpadu na recyklační skládce (skládkovné) zeminy a kamení zatříděného do Katalogu odpadů pod kódem 17 05 04</t>
  </si>
  <si>
    <t>340,645*1,8</t>
  </si>
  <si>
    <t>9</t>
  </si>
  <si>
    <t>171251201</t>
  </si>
  <si>
    <t>Uložení sypaniny na skládky nebo meziskládky</t>
  </si>
  <si>
    <t>-222092467</t>
  </si>
  <si>
    <t>Uložení sypaniny na skládky nebo meziskládky bez hutnění s upravením uložené sypaniny do předepsaného tvaru</t>
  </si>
  <si>
    <t xml:space="preserve">Poznámka k souboru cen:_x000d_
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 </t>
  </si>
  <si>
    <t>340,645</t>
  </si>
  <si>
    <t>10</t>
  </si>
  <si>
    <t>174111101</t>
  </si>
  <si>
    <t>Zásyp jam, šachet rýh nebo kolem objektů sypaninou se zhutněním ručně</t>
  </si>
  <si>
    <t>229068831</t>
  </si>
  <si>
    <t>Zásyp sypaninou z jakékoliv horniny ručně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</si>
  <si>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t>
  </si>
  <si>
    <t>"ruční zásyp rýhy chráničky" 31*0,5*0,3</t>
  </si>
  <si>
    <t>11</t>
  </si>
  <si>
    <t>M</t>
  </si>
  <si>
    <t>58337303</t>
  </si>
  <si>
    <t>štěrkopísek frakce 0/8</t>
  </si>
  <si>
    <t>-1739693030</t>
  </si>
  <si>
    <t>"zásyp chráničky" 4,65</t>
  </si>
  <si>
    <t>12</t>
  </si>
  <si>
    <t>174151101</t>
  </si>
  <si>
    <t>Zásyp jam, šachet rýh nebo kolem objektů sypaninou se zhutněním</t>
  </si>
  <si>
    <t>-9181039</t>
  </si>
  <si>
    <t>Zásyp sypaninou z jakékoliv horniny strojně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</si>
  <si>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 </t>
  </si>
  <si>
    <t>"zpětný zásyp za obrubou" 95*0,1</t>
  </si>
  <si>
    <t>13</t>
  </si>
  <si>
    <t>181311103</t>
  </si>
  <si>
    <t>Rozprostření ornice tl vrstvy do 200 mm v rovině nebo ve svahu do 1:5 ručně</t>
  </si>
  <si>
    <t>-131275576</t>
  </si>
  <si>
    <t>Rozprostření a urovnání ornice v rovině nebo ve svahu sklonu do 1:5 ručně při souvislé ploše, tl. vrstvy do 200 mm</t>
  </si>
  <si>
    <t xml:space="preserve">Poznámka k souboru cen:_x000d_
1. V ceně jsou započteny i náklady na případné nutné přemístění hromad nebo dočasných skládek na místo spotřeby ze vzdálenosti do 3 m. 2. V ceně nejsou započteny náklady na získání ornice. </t>
  </si>
  <si>
    <t>"ohumusování za obrubou, tl. 100 mm" 48</t>
  </si>
  <si>
    <t>14</t>
  </si>
  <si>
    <t>181411131</t>
  </si>
  <si>
    <t>Založení parkového trávníku výsevem plochy do 1000 m2 v rovině a ve svahu do 1:5</t>
  </si>
  <si>
    <t>1397621482</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</si>
  <si>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</si>
  <si>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</si>
  <si>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"zatravnění zasakovacích roštů a zatravnění úpravy za obrubou" 704</t>
  </si>
  <si>
    <t>00572410</t>
  </si>
  <si>
    <t>osivo směs travní parková</t>
  </si>
  <si>
    <t>kg</t>
  </si>
  <si>
    <t>1661919781</t>
  </si>
  <si>
    <t>704</t>
  </si>
  <si>
    <t>704*0,04 'Přepočtené koeficientem množství</t>
  </si>
  <si>
    <t>16</t>
  </si>
  <si>
    <t>10364101</t>
  </si>
  <si>
    <t xml:space="preserve">zemina pro terénní úpravy -  ornice</t>
  </si>
  <si>
    <t>1245948825</t>
  </si>
  <si>
    <t>"ornice pro ohumusování za obrubou"48*0.1*1.8</t>
  </si>
  <si>
    <t>17</t>
  </si>
  <si>
    <t>181951112</t>
  </si>
  <si>
    <t>Úprava pláně v hornině třídy těžitelnosti I, skupiny 1 až 3 se zhutněním</t>
  </si>
  <si>
    <t>622646120</t>
  </si>
  <si>
    <t>Úprava pláně vyrovnáním výškových rozdílů strojně v hornině třídy těžitelnosti I, skupiny 1 až 3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</si>
  <si>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 </t>
  </si>
  <si>
    <t>"úprava pláně" 893,75</t>
  </si>
  <si>
    <t>Zakládání</t>
  </si>
  <si>
    <t>18</t>
  </si>
  <si>
    <t>213141111</t>
  </si>
  <si>
    <t>Zřízení vrstvy z geotextilie v rovině nebo ve sklonu do 1:5 š do 3 m</t>
  </si>
  <si>
    <t>834365777</t>
  </si>
  <si>
    <t xml:space="preserve">Zřízení vrstvy z geotextilie  filtrační, separační, odvodňovací, ochranné, výztužné nebo protierozní v rovině nebo ve sklonu do 1:5, šířky do 3 m</t>
  </si>
  <si>
    <t xml:space="preserve">Poznámka k souboru cen:_x000d_
1. Ceny jsou určeny pro zřízení vrstev na upraveném povrchu. 2. V cenách jsou započteny i náklady na položení a spojení geotextilií včetně přesahů. 3. V cenách nejsou započteny náklady na dodávku geotextilií, která se oceňuje ve specifikaci. Ztratné včetně přesahů lze stanovit ve výši 15 až 20 %. 4. Ceny -1131 až -1133 lze použít i pro vyvedení geotextilie na svislou konstrukci. </t>
  </si>
  <si>
    <t>"pokládka podkladní síťoviny" 764</t>
  </si>
  <si>
    <t>19</t>
  </si>
  <si>
    <t>69311012R</t>
  </si>
  <si>
    <t>síťovina AS-TTE MESH</t>
  </si>
  <si>
    <t>-1640930724</t>
  </si>
  <si>
    <t>geotextilie tkaná</t>
  </si>
  <si>
    <t>"síťovina AS-TTE MESH, 15% přesahy a ztratné" 746</t>
  </si>
  <si>
    <t>746*1,15 'Přepočtené koeficientem množství</t>
  </si>
  <si>
    <t>Svislé a kompletní konstrukce</t>
  </si>
  <si>
    <t>20</t>
  </si>
  <si>
    <t>338171113</t>
  </si>
  <si>
    <t>Osazování sloupků ocelových v do 2,00 m se zabetonováním</t>
  </si>
  <si>
    <t>kus</t>
  </si>
  <si>
    <t>1411648117</t>
  </si>
  <si>
    <t>Montáž sloupků a vzpěr plotových ocelových trubkových nebo profilovaných výšky do 2,00 m se zabetonováním do 0,08 m3 do připravených jamek</t>
  </si>
  <si>
    <t xml:space="preserve">Poznámka k souboru cen:_x000d_
1. Ceny lze použít i pro zalití (zabetonování) vzpěr rohových sloupků. 2. V cenách nejsou započteny náklady na: a) sloupky a vzpěry, toto se oceňuje ve specifikaci, b) vrtání jamek, tyto se oceňují souborem cen 131 1.-13.. - Vrtání jamek pro plotové sloupky tohoto katalogu. 3. Výškou sloupku se rozumí jeho délka před osazením. 4. V cenách 338 17-1115 a -1125 je pevným podkladem myšlena stávající podezdívka nebo podhrabová deska. 5. Montáž pletiva se oceňuje cenami souboru cen 348 17 Osazení oplocení. 6. V cenách osazování do zemního vrutu je započten i štěrk fixující sloupek. </t>
  </si>
  <si>
    <t>"osazování litinových odnímatelných sloupku do patky z betonu C20/25 XF3" 13</t>
  </si>
  <si>
    <t>59231480R</t>
  </si>
  <si>
    <t>zahrazovací litinový sloupek REMI odnímatelný, výšky 1100 mm</t>
  </si>
  <si>
    <t>1839803939</t>
  </si>
  <si>
    <t xml:space="preserve">sloupek dělící betonový komolý kužel pro řetěz pro pěší zónu hladký  460/350/270x460x740mm</t>
  </si>
  <si>
    <t>"zahrazovací litinový sloupek REMI odnímatelný, výšky 1100 mm" 13</t>
  </si>
  <si>
    <t>Komunikace pozemní</t>
  </si>
  <si>
    <t>22</t>
  </si>
  <si>
    <t>564201111R</t>
  </si>
  <si>
    <t>Podklad ze AS-TTE soil P tl 40 mm</t>
  </si>
  <si>
    <t>1571298862</t>
  </si>
  <si>
    <t xml:space="preserve">Podklad nebo podsyp ze AS-TTE soil P  s rozprostřením, vlhčením a zhutněním, po zhutnění tl. 40 mm</t>
  </si>
  <si>
    <t>"podkladní vrstva AS-TTE soil P pro pokládku zasakovacího roštu" 746</t>
  </si>
  <si>
    <t>23</t>
  </si>
  <si>
    <t>564762111R</t>
  </si>
  <si>
    <t>Podklad ze štěrku a zeminy tl 200 mm</t>
  </si>
  <si>
    <t>-1710596044</t>
  </si>
  <si>
    <t xml:space="preserve">Podklad nebo kryt z vibrovaného štěrku VŠ  s rozprostřením, vlhčením a zhutněním, po zhutnění tl. 200 mm</t>
  </si>
  <si>
    <t xml:space="preserve">"podkladní vrstva zpevněné plochy ze směsi  ornice (40%) a štěrku (60%) frakce 2/32, včetně dodání materiálu, promísení a hutnění  tl. 200 mm"   746</t>
  </si>
  <si>
    <t>24</t>
  </si>
  <si>
    <t>564851111</t>
  </si>
  <si>
    <t>Podklad ze štěrkodrtě ŠD tl 150 mm</t>
  </si>
  <si>
    <t>-1711894516</t>
  </si>
  <si>
    <t xml:space="preserve">Podklad ze štěrkodrti ŠD  s rozprostřením a zhutněním, po zhutnění tl. 150 mm</t>
  </si>
  <si>
    <t>"podkladní vrstva zpevněné plochy ze štěrkodrti ŠD 0/32 tl. 150 mm" 893,75</t>
  </si>
  <si>
    <t>25</t>
  </si>
  <si>
    <t>567132115</t>
  </si>
  <si>
    <t>Podklad ze směsi stmelené cementem SC C 8/10 (KSC I) tl 200 mm</t>
  </si>
  <si>
    <t>-2056124509</t>
  </si>
  <si>
    <t>Podklad ze směsi stmelené cementem SC bez dilatačních spár, s rozprostřením a zhutněním SC C 8/10 (KSC I), po zhutnění tl. 200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</si>
  <si>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</si>
  <si>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"dobetonování podél přídlažbové desky" 134*0,25</t>
  </si>
  <si>
    <t>26</t>
  </si>
  <si>
    <t>573211107</t>
  </si>
  <si>
    <t>Postřik živičný spojovací z asfaltu v množství 0,30 kg/m2</t>
  </si>
  <si>
    <t>2017186044</t>
  </si>
  <si>
    <t>Postřik spojovací PS bez posypu kamenivem z asfaltu silničního, v množství 0,30 kg/m2</t>
  </si>
  <si>
    <t xml:space="preserve">"spojovací postřik 0,3kg/m2"  67</t>
  </si>
  <si>
    <t>27</t>
  </si>
  <si>
    <t>577154111</t>
  </si>
  <si>
    <t>Asfaltový beton vrstva obrusná ACO 11 (ABS) tř. I tl 60 mm š do 3 m z nemodifikovaného asfaltu</t>
  </si>
  <si>
    <t>-1098245025</t>
  </si>
  <si>
    <t xml:space="preserve">Asfaltový beton vrstva obrusná ACO 11 (ABS)  s rozprostřením a se zhutněním z nemodifikovaného asfaltu v pruhu šířky do 3 m tř. I, po zhutnění tl. 60 mm</t>
  </si>
  <si>
    <t xml:space="preserve">Poznámka k souboru cen:_x000d_
1. Cenami 577 1.-40 lze oceňovat např. chodníky, úzké cesty a vjezdy v pruhu šířky do 1,5 m jakékoliv délky a jednotlivé plochy velikosti do 10 m2. 2. ČSN EN 13108-1 připouští pro ACO 11 pouze tl. 35 až 50 mm. </t>
  </si>
  <si>
    <t>"úprava podél přídlažbové desky" 67</t>
  </si>
  <si>
    <t>28</t>
  </si>
  <si>
    <t>593532114</t>
  </si>
  <si>
    <t>Kladení dlažby z plastových vegetačních dlaždic pozemních komunikací se zámkem tl 60mm pl přes 300m2</t>
  </si>
  <si>
    <t>797111508</t>
  </si>
  <si>
    <t>Kladení dlažby z plastových vegetačních tvárnic pozemních komunikací s vyrovnávací vrstvou z kameniva tl. do 20 mm a s vyplněním vegetačních otvorů se zámkem tl. přes 30 do 60 mm, pro plochy přes 300 m2</t>
  </si>
  <si>
    <t xml:space="preserve">Poznámka k souboru cen:_x000d_
1. V cenách nejsou započteny náklady na: a) dodávku vegetačních tvárnic, které se oceňují ve specifikaci; ztratné lze dohodnout ve výši 1 %, b) dodávku výplně do vegetačních otvorů, které se oceňují ve specifikaci, c) nosnou vrstvu ze štěrkodrti, které se oceňují cenami souboru cen 564 8.-11, d) založení trávníku. Tyto náklady se oceňují cenami souboru cen 180 40-51 části A02 katalogu 823-1 Plochy a úprava území. </t>
  </si>
  <si>
    <t>"nový kryt zpevněné plochy ze zasakovacích roštů 800x400x60" 746</t>
  </si>
  <si>
    <t>29</t>
  </si>
  <si>
    <t>56245141R</t>
  </si>
  <si>
    <t>rošt zatravňovací recyklovaný AS-TTE 800x400x60mm</t>
  </si>
  <si>
    <t>-1950177949</t>
  </si>
  <si>
    <t>dlažba zatravňovací recyklovaný nosnost 147kN, 800x400x60mm</t>
  </si>
  <si>
    <t>"zasakovací rošt z recyklovaného plastu AS-TTE šedý, 800x400x60" 746</t>
  </si>
  <si>
    <t>746*1,01 'Přepočtené koeficientem množství</t>
  </si>
  <si>
    <t>30</t>
  </si>
  <si>
    <t>10321100R</t>
  </si>
  <si>
    <t>zahradní substrát pro výsadbu AS-TTE soil V</t>
  </si>
  <si>
    <t>-931901784</t>
  </si>
  <si>
    <t>zahradní substrát pro výsadbu</t>
  </si>
  <si>
    <t>"substrát AS-TTE soil V pro zásyp zasakovacích roštů" 657*0,06*0,72</t>
  </si>
  <si>
    <t>31</t>
  </si>
  <si>
    <t>596212211</t>
  </si>
  <si>
    <t>Kladení zámkové dlažby pozemních komunikací tl 80 mm skupiny A pl do 100 m2</t>
  </si>
  <si>
    <t>1112718512</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</si>
  <si>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přes 50 do 100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</si>
  <si>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</si>
  <si>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"kladení betonových kostek do zasakovacího roštu v místě vjezdů a vymezení parkovacích míst" 89,5</t>
  </si>
  <si>
    <t>32</t>
  </si>
  <si>
    <t>59245270R</t>
  </si>
  <si>
    <t>dlažba tvar čtverec betonová 74x74x48mm barevná</t>
  </si>
  <si>
    <t>-727687663</t>
  </si>
  <si>
    <t>dlažba tvar čtverec betonová 100x100x60mm barevná</t>
  </si>
  <si>
    <t>"vjezdy, betonová kostka 74x74x48 šedá" 38,3</t>
  </si>
  <si>
    <t>"vymezení parkovacích míst, betonová kostka 74x74x48 červená" 51,2</t>
  </si>
  <si>
    <t>Trubní vedení</t>
  </si>
  <si>
    <t>33</t>
  </si>
  <si>
    <t>899331111</t>
  </si>
  <si>
    <t>Výšková úprava uličního vstupu nebo vpusti do 200 mm zvýšením poklopu</t>
  </si>
  <si>
    <t>2082440672</t>
  </si>
  <si>
    <t xml:space="preserve">Výšková úprava uličního vstupu nebo vpusti do 200 mm  zvýšením poklopu</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</si>
  <si>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</si>
  <si>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"výšková úprava šachty kanalizace" 1</t>
  </si>
  <si>
    <t>Ostatní konstrukce a práce, bourání</t>
  </si>
  <si>
    <t>34</t>
  </si>
  <si>
    <t>915491211</t>
  </si>
  <si>
    <t>Osazení vodícího proužku z betonových desek do betonového lože tl do 100 mm š proužku 250 mm</t>
  </si>
  <si>
    <t>m</t>
  </si>
  <si>
    <t>1096050535</t>
  </si>
  <si>
    <t>Osazení vodicího proužku z betonových prefabrikovaných desek tl. do 120 mm do lože z cementové malty tl. 20 mm, s vyplněním a zatřením spár cementovou maltou s podkladní vrstvou z betonu prostého tl. 50 až 100 mm šířka proužku 250 mm</t>
  </si>
  <si>
    <t xml:space="preserve">Poznámka k souboru cen:_x000d_
1. V cenách nejsou započteny náklady na: a) příp. nutné zemní práce, které se oceňují cenami katalogu 800-1 Zemní práce, b) příp. nutné bourání (rozebrání) vozovky, které se oceňuje cenami části B 01 tohoto katalogu, c) vyplnění spár mezi krytem vozovky a vodicím proužkem, které se oceňuje cenami souboru cen 599 . 4-11 Vyplnění spár mezi silničními dílci, d) dodání prefabrikovaných desek, které se oceňuje ve specifikaci. </t>
  </si>
  <si>
    <t>"osazení přídlažbových desek 500x250x100 do lože z betonu C20/25 XF3" 134</t>
  </si>
  <si>
    <t>35</t>
  </si>
  <si>
    <t>59218002</t>
  </si>
  <si>
    <t>krajník betonový silniční 500x250x100mm</t>
  </si>
  <si>
    <t>1269199523</t>
  </si>
  <si>
    <t>"betonová přídlažbová deska 500x250x100, 2% ztratné" 134*1,02</t>
  </si>
  <si>
    <t>36</t>
  </si>
  <si>
    <t>916231213</t>
  </si>
  <si>
    <t>Osazení chodníkového obrubníku betonového stojatého s boční opěrou do lože z betonu prostého</t>
  </si>
  <si>
    <t>2030509385</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</si>
  <si>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</si>
  <si>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</si>
  <si>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"osazení chodníkového obrubníku do lože z betonu C20/25 XF3" 95</t>
  </si>
  <si>
    <t>37</t>
  </si>
  <si>
    <t>59217017</t>
  </si>
  <si>
    <t>obrubník betonový chodníkový 1000x100x250mm</t>
  </si>
  <si>
    <t>-55150254</t>
  </si>
  <si>
    <t>"chodníkový obrubník, 2% ztratné" 95*1.02</t>
  </si>
  <si>
    <t>38</t>
  </si>
  <si>
    <t>919732221</t>
  </si>
  <si>
    <t>Styčná spára napojení nového živičného povrchu na stávající za tepla š 15 mm hl 25 mm bez prořezání</t>
  </si>
  <si>
    <t>1717491411</t>
  </si>
  <si>
    <t>Styčná pracovní spára při napojení nového živičného povrchu na stávající se zalitím za tepla modifikovanou asfaltovou hmotou s posypem vápenným hydrátem šířky do 15 mm, hloubky do 25 mm bez prořezání spáry</t>
  </si>
  <si>
    <t xml:space="preserve">Poznámka k souboru cen:_x000d_
1. V cenách jsou započteny i náklady na vyčištění spár, na impregnaci a zalití spár včetně dodání hmot. </t>
  </si>
  <si>
    <t>"spára podél přídlažbové desky" 134</t>
  </si>
  <si>
    <t>39</t>
  </si>
  <si>
    <t>919735112</t>
  </si>
  <si>
    <t>Řezání stávajícího živičného krytu hl do 100 mm</t>
  </si>
  <si>
    <t>1758857984</t>
  </si>
  <si>
    <t xml:space="preserve">Řezání stávajícího živičného krytu nebo podkladu  hloubky přes 50 do 100 mm</t>
  </si>
  <si>
    <t xml:space="preserve">Poznámka k souboru cen:_x000d_
1. V cenách jsou započteny i náklady na spotřebu vody. </t>
  </si>
  <si>
    <t>"řezání asfaltového krytu" 134</t>
  </si>
  <si>
    <t>997</t>
  </si>
  <si>
    <t>Přesun sutě</t>
  </si>
  <si>
    <t>40</t>
  </si>
  <si>
    <t>997211511</t>
  </si>
  <si>
    <t>Vodorovná doprava suti po suchu na vzdálenost do 1 km</t>
  </si>
  <si>
    <t>137508082</t>
  </si>
  <si>
    <t xml:space="preserve">Vodorovná doprava suti nebo vybouraných hmot  suti se složením a hrubým urovnáním, na vzdálenost do 1 km</t>
  </si>
  <si>
    <t xml:space="preserve">Poznámka k souboru cen:_x000d_
1. Ceny nelze použít pro vodorovnou dopravu po železnici, po vodě nebo neobvyklými dopravními prostředky. 2. Je-li na dopravní dráze pro vodorovnou dopravu překážka, pro kterou je nutné překládat suť nebo vybourané hmoty z jednoho obvyklého dopravního prostředku na jiný, oceňuje se tato lomená doprava v každém úseku samostatně. </t>
  </si>
  <si>
    <t>"Kamenivo"</t>
  </si>
  <si>
    <t>"konstrukce vjezdů" 38,3*0,3*2</t>
  </si>
  <si>
    <t>"kraj vozovky" 134*0,6*0,35*2</t>
  </si>
  <si>
    <t>Mezisoučet</t>
  </si>
  <si>
    <t>"Asfalt"</t>
  </si>
  <si>
    <t>"kryt kraje vozovky" 74,5*0,1*2,4</t>
  </si>
  <si>
    <t>41</t>
  </si>
  <si>
    <t>997211519</t>
  </si>
  <si>
    <t>Příplatek ZKD 1 km u vodorovné dopravy suti</t>
  </si>
  <si>
    <t>-2130794969</t>
  </si>
  <si>
    <t xml:space="preserve">Vodorovná doprava suti nebo vybouraných hmot  suti se složením a hrubým urovnáním, na vzdálenost Příplatek k ceně za každý další i započatý 1 km přes 1 km</t>
  </si>
  <si>
    <t>"dalších 9 km" 97,14*9</t>
  </si>
  <si>
    <t>42</t>
  </si>
  <si>
    <t>997221873</t>
  </si>
  <si>
    <t>2112138572</t>
  </si>
  <si>
    <t>79,26</t>
  </si>
  <si>
    <t>43</t>
  </si>
  <si>
    <t>997221875</t>
  </si>
  <si>
    <t>Poplatek za uložení stavebního odpadu na recyklační skládce (skládkovné) asfaltového bez obsahu dehtu zatříděného do Katalogu odpadů pod kódem 17 03 02</t>
  </si>
  <si>
    <t>-1943456901</t>
  </si>
  <si>
    <t>17,88</t>
  </si>
  <si>
    <t>998</t>
  </si>
  <si>
    <t>Přesun hmot</t>
  </si>
  <si>
    <t>44</t>
  </si>
  <si>
    <t>998223011</t>
  </si>
  <si>
    <t>Přesun hmot pro pozemní komunikace s krytem dlážděným</t>
  </si>
  <si>
    <t>608381545</t>
  </si>
  <si>
    <t xml:space="preserve">Přesun hmot pro pozemní komunikace s krytem dlážděným  dopravní vzdálenost do 200 m jakékoliv délky objektu</t>
  </si>
  <si>
    <t>Práce a dodávky M</t>
  </si>
  <si>
    <t>46-M</t>
  </si>
  <si>
    <t>Zemní práce při extr.mont.pracích</t>
  </si>
  <si>
    <t>45</t>
  </si>
  <si>
    <t>460520164</t>
  </si>
  <si>
    <t>Montáž trubek ochranných plastových tuhých D do 110 mm uložených do rýhy</t>
  </si>
  <si>
    <t>64</t>
  </si>
  <si>
    <t>-1952967613</t>
  </si>
  <si>
    <t>Montáž trubek ochranných uložených volně do rýhy plastových tuhých,vnitřního průměru přes 90 do 110 mm</t>
  </si>
  <si>
    <t>"pokládka dělené chráničky" 31</t>
  </si>
  <si>
    <t>46</t>
  </si>
  <si>
    <t>34571098</t>
  </si>
  <si>
    <t>trubka elektroinstalační dělená (chránička) D 100/110mm, HDPE</t>
  </si>
  <si>
    <t>128</t>
  </si>
  <si>
    <t>137899091</t>
  </si>
  <si>
    <t>"dělená chránička" 31</t>
  </si>
  <si>
    <t>VRN - Vedlejší rozpočtové náklady</t>
  </si>
  <si>
    <t>Starovice</t>
  </si>
  <si>
    <t>obec Starovice</t>
  </si>
  <si>
    <t xml:space="preserve">    VRN1 - Průzkumné, geodetické a projektové práce</t>
  </si>
  <si>
    <t xml:space="preserve">    VRN3 - Zařízení staveniště</t>
  </si>
  <si>
    <t xml:space="preserve">    VRN4 - Inženýrská činnost</t>
  </si>
  <si>
    <t>VRN1</t>
  </si>
  <si>
    <t>Průzkumné, geodetické a projektové práce</t>
  </si>
  <si>
    <t>011414000</t>
  </si>
  <si>
    <t>Průzkum výskytu odpadu</t>
  </si>
  <si>
    <t>…</t>
  </si>
  <si>
    <t>1024</t>
  </si>
  <si>
    <t>-885955050</t>
  </si>
  <si>
    <t>012103000</t>
  </si>
  <si>
    <t>Geodetické práce před výstavbou</t>
  </si>
  <si>
    <t>1201091561</t>
  </si>
  <si>
    <t>"vytyčení stavby, inž. sítí" 1</t>
  </si>
  <si>
    <t>012303000</t>
  </si>
  <si>
    <t>Geodetické práce po výstavbě</t>
  </si>
  <si>
    <t>-853364386</t>
  </si>
  <si>
    <t>"zaměření stutečného provedení" 1</t>
  </si>
  <si>
    <t>013254000</t>
  </si>
  <si>
    <t>Dokumentace skutečného provedení stavby</t>
  </si>
  <si>
    <t>267806935</t>
  </si>
  <si>
    <t>"Dokumentace skutečního provedení stavby" 1</t>
  </si>
  <si>
    <t>VRN3</t>
  </si>
  <si>
    <t>Zařízení staveniště</t>
  </si>
  <si>
    <t>032002000</t>
  </si>
  <si>
    <t>Vybavení staveniště</t>
  </si>
  <si>
    <t>1098426930</t>
  </si>
  <si>
    <t>"zřízení staveniště" 1</t>
  </si>
  <si>
    <t>034303000</t>
  </si>
  <si>
    <t>Dopravní značení na staveništi</t>
  </si>
  <si>
    <t>1375363413</t>
  </si>
  <si>
    <t>"přechodné dopravní značení vč. projednání a stanovení" 1</t>
  </si>
  <si>
    <t>039002000</t>
  </si>
  <si>
    <t>Zrušení zařízení staveniště</t>
  </si>
  <si>
    <t>-423314848</t>
  </si>
  <si>
    <t>VRN4</t>
  </si>
  <si>
    <t>Inženýrská činnost</t>
  </si>
  <si>
    <t>043194000</t>
  </si>
  <si>
    <t>Ostatní zkoušky</t>
  </si>
  <si>
    <t>1817187067</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</si>
</sst>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0" fillId="0" borderId="0" applyNumberFormat="0" applyFill="0" applyBorder="0" applyAlignment="0" applyProtection="0"/>
  </cellStyleXfs>
  <cellXfs count="31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protection locked="0"/>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26</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27</v>
      </c>
      <c r="AL10" s="23"/>
      <c r="AM10" s="23"/>
      <c r="AN10" s="28" t="s">
        <v>1</v>
      </c>
      <c r="AO10" s="23"/>
      <c r="AP10" s="23"/>
      <c r="AQ10" s="23"/>
      <c r="AR10" s="21"/>
      <c r="BE10" s="32"/>
      <c r="BS10" s="18" t="s">
        <v>6</v>
      </c>
    </row>
    <row r="11" s="1" customFormat="1" ht="18.48" customHeight="1">
      <c r="B11" s="22"/>
      <c r="C11" s="23"/>
      <c r="D11" s="23"/>
      <c r="E11" s="28" t="s">
        <v>23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27</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27</v>
      </c>
      <c r="AL16" s="23"/>
      <c r="AM16" s="23"/>
      <c r="AN16" s="28" t="s">
        <v>1</v>
      </c>
      <c r="AO16" s="23"/>
      <c r="AP16" s="23"/>
      <c r="AQ16" s="23"/>
      <c r="AR16" s="21"/>
      <c r="BE16" s="32"/>
      <c r="BS16" s="18" t="s">
        <v>4</v>
      </c>
    </row>
    <row r="17" s="1" customFormat="1" ht="18.48" customHeight="1">
      <c r="B17" s="22"/>
      <c r="C17" s="23"/>
      <c r="D17" s="23"/>
      <c r="E17" s="28" t="s">
        <v>23</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1</v>
      </c>
      <c r="AO17" s="23"/>
      <c r="AP17" s="23"/>
      <c r="AQ17" s="23"/>
      <c r="AR17" s="21"/>
      <c r="BE17" s="32"/>
      <c r="BS17" s="18" t="s">
        <v>32</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33</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27</v>
      </c>
      <c r="AL19" s="23"/>
      <c r="AM19" s="23"/>
      <c r="AN19" s="28" t="s">
        <v>1</v>
      </c>
      <c r="AO19" s="23"/>
      <c r="AP19" s="23"/>
      <c r="AQ19" s="23"/>
      <c r="AR19" s="21"/>
      <c r="BE19" s="32"/>
      <c r="BS19" s="18" t="s">
        <v>6</v>
      </c>
    </row>
    <row r="20" s="1" customFormat="1" ht="18.48" customHeight="1">
      <c r="B20" s="22"/>
      <c r="C20" s="23"/>
      <c r="D20" s="23"/>
      <c r="E20" s="28" t="s">
        <v>34</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1</v>
      </c>
      <c r="AO20" s="23"/>
      <c r="AP20" s="23"/>
      <c r="AQ20" s="23"/>
      <c r="AR20" s="21"/>
      <c r="BE20" s="32"/>
      <c r="BS20" s="18" t="s">
        <v>32</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35</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6.5" customHeight="1">
      <c r="B23" s="22"/>
      <c r="C23" s="23"/>
      <c r="D23" s="23"/>
      <c r="E23" s="37" t="s">
        <v>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36</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37</v>
      </c>
      <c r="M28" s="46"/>
      <c r="N28" s="46"/>
      <c r="O28" s="46"/>
      <c r="P28" s="46"/>
      <c r="Q28" s="41"/>
      <c r="R28" s="41"/>
      <c r="S28" s="41"/>
      <c r="T28" s="41"/>
      <c r="U28" s="41"/>
      <c r="V28" s="41"/>
      <c r="W28" s="46" t="s">
        <v>38</v>
      </c>
      <c r="X28" s="46"/>
      <c r="Y28" s="46"/>
      <c r="Z28" s="46"/>
      <c r="AA28" s="46"/>
      <c r="AB28" s="46"/>
      <c r="AC28" s="46"/>
      <c r="AD28" s="46"/>
      <c r="AE28" s="46"/>
      <c r="AF28" s="41"/>
      <c r="AG28" s="41"/>
      <c r="AH28" s="41"/>
      <c r="AI28" s="41"/>
      <c r="AJ28" s="41"/>
      <c r="AK28" s="46" t="s">
        <v>39</v>
      </c>
      <c r="AL28" s="46"/>
      <c r="AM28" s="46"/>
      <c r="AN28" s="46"/>
      <c r="AO28" s="46"/>
      <c r="AP28" s="41"/>
      <c r="AQ28" s="41"/>
      <c r="AR28" s="45"/>
      <c r="BE28" s="32"/>
    </row>
    <row r="29" s="3" customFormat="1" ht="14.4" customHeight="1">
      <c r="A29" s="3"/>
      <c r="B29" s="47"/>
      <c r="C29" s="48"/>
      <c r="D29" s="33" t="s">
        <v>40</v>
      </c>
      <c r="E29" s="48"/>
      <c r="F29" s="33" t="s">
        <v>41</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42</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43</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44</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45</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46</v>
      </c>
      <c r="E35" s="55"/>
      <c r="F35" s="55"/>
      <c r="G35" s="55"/>
      <c r="H35" s="55"/>
      <c r="I35" s="55"/>
      <c r="J35" s="55"/>
      <c r="K35" s="55"/>
      <c r="L35" s="55"/>
      <c r="M35" s="55"/>
      <c r="N35" s="55"/>
      <c r="O35" s="55"/>
      <c r="P35" s="55"/>
      <c r="Q35" s="55"/>
      <c r="R35" s="55"/>
      <c r="S35" s="55"/>
      <c r="T35" s="56" t="s">
        <v>47</v>
      </c>
      <c r="U35" s="55"/>
      <c r="V35" s="55"/>
      <c r="W35" s="55"/>
      <c r="X35" s="57" t="s">
        <v>48</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49</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50</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51</v>
      </c>
      <c r="E60" s="43"/>
      <c r="F60" s="43"/>
      <c r="G60" s="43"/>
      <c r="H60" s="43"/>
      <c r="I60" s="43"/>
      <c r="J60" s="43"/>
      <c r="K60" s="43"/>
      <c r="L60" s="43"/>
      <c r="M60" s="43"/>
      <c r="N60" s="43"/>
      <c r="O60" s="43"/>
      <c r="P60" s="43"/>
      <c r="Q60" s="43"/>
      <c r="R60" s="43"/>
      <c r="S60" s="43"/>
      <c r="T60" s="43"/>
      <c r="U60" s="43"/>
      <c r="V60" s="65" t="s">
        <v>52</v>
      </c>
      <c r="W60" s="43"/>
      <c r="X60" s="43"/>
      <c r="Y60" s="43"/>
      <c r="Z60" s="43"/>
      <c r="AA60" s="43"/>
      <c r="AB60" s="43"/>
      <c r="AC60" s="43"/>
      <c r="AD60" s="43"/>
      <c r="AE60" s="43"/>
      <c r="AF60" s="43"/>
      <c r="AG60" s="43"/>
      <c r="AH60" s="65" t="s">
        <v>51</v>
      </c>
      <c r="AI60" s="43"/>
      <c r="AJ60" s="43"/>
      <c r="AK60" s="43"/>
      <c r="AL60" s="43"/>
      <c r="AM60" s="65" t="s">
        <v>52</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53</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54</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51</v>
      </c>
      <c r="E75" s="43"/>
      <c r="F75" s="43"/>
      <c r="G75" s="43"/>
      <c r="H75" s="43"/>
      <c r="I75" s="43"/>
      <c r="J75" s="43"/>
      <c r="K75" s="43"/>
      <c r="L75" s="43"/>
      <c r="M75" s="43"/>
      <c r="N75" s="43"/>
      <c r="O75" s="43"/>
      <c r="P75" s="43"/>
      <c r="Q75" s="43"/>
      <c r="R75" s="43"/>
      <c r="S75" s="43"/>
      <c r="T75" s="43"/>
      <c r="U75" s="43"/>
      <c r="V75" s="65" t="s">
        <v>52</v>
      </c>
      <c r="W75" s="43"/>
      <c r="X75" s="43"/>
      <c r="Y75" s="43"/>
      <c r="Z75" s="43"/>
      <c r="AA75" s="43"/>
      <c r="AB75" s="43"/>
      <c r="AC75" s="43"/>
      <c r="AD75" s="43"/>
      <c r="AE75" s="43"/>
      <c r="AF75" s="43"/>
      <c r="AG75" s="43"/>
      <c r="AH75" s="65" t="s">
        <v>51</v>
      </c>
      <c r="AI75" s="43"/>
      <c r="AJ75" s="43"/>
      <c r="AK75" s="43"/>
      <c r="AL75" s="43"/>
      <c r="AM75" s="65" t="s">
        <v>52</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55</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017-20</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Břeclav - Gen. Šimka, zpevněná plocha</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22</v>
      </c>
      <c r="D87" s="41"/>
      <c r="E87" s="41"/>
      <c r="F87" s="41"/>
      <c r="G87" s="41"/>
      <c r="H87" s="41"/>
      <c r="I87" s="41"/>
      <c r="J87" s="41"/>
      <c r="K87" s="41"/>
      <c r="L87" s="79" t="str">
        <f>IF(K8="","",K8)</f>
        <v xml:space="preserve"> </v>
      </c>
      <c r="M87" s="41"/>
      <c r="N87" s="41"/>
      <c r="O87" s="41"/>
      <c r="P87" s="41"/>
      <c r="Q87" s="41"/>
      <c r="R87" s="41"/>
      <c r="S87" s="41"/>
      <c r="T87" s="41"/>
      <c r="U87" s="41"/>
      <c r="V87" s="41"/>
      <c r="W87" s="41"/>
      <c r="X87" s="41"/>
      <c r="Y87" s="41"/>
      <c r="Z87" s="41"/>
      <c r="AA87" s="41"/>
      <c r="AB87" s="41"/>
      <c r="AC87" s="41"/>
      <c r="AD87" s="41"/>
      <c r="AE87" s="41"/>
      <c r="AF87" s="41"/>
      <c r="AG87" s="41"/>
      <c r="AH87" s="41"/>
      <c r="AI87" s="33" t="s">
        <v>24</v>
      </c>
      <c r="AJ87" s="41"/>
      <c r="AK87" s="41"/>
      <c r="AL87" s="41"/>
      <c r="AM87" s="80" t="str">
        <f>IF(AN8= "","",AN8)</f>
        <v>3. 4. 2021</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26</v>
      </c>
      <c r="D89" s="41"/>
      <c r="E89" s="41"/>
      <c r="F89" s="41"/>
      <c r="G89" s="41"/>
      <c r="H89" s="41"/>
      <c r="I89" s="41"/>
      <c r="J89" s="41"/>
      <c r="K89" s="41"/>
      <c r="L89" s="72" t="str">
        <f>IF(E11= "","",E11)</f>
        <v xml:space="preserve"> </v>
      </c>
      <c r="M89" s="41"/>
      <c r="N89" s="41"/>
      <c r="O89" s="41"/>
      <c r="P89" s="41"/>
      <c r="Q89" s="41"/>
      <c r="R89" s="41"/>
      <c r="S89" s="41"/>
      <c r="T89" s="41"/>
      <c r="U89" s="41"/>
      <c r="V89" s="41"/>
      <c r="W89" s="41"/>
      <c r="X89" s="41"/>
      <c r="Y89" s="41"/>
      <c r="Z89" s="41"/>
      <c r="AA89" s="41"/>
      <c r="AB89" s="41"/>
      <c r="AC89" s="41"/>
      <c r="AD89" s="41"/>
      <c r="AE89" s="41"/>
      <c r="AF89" s="41"/>
      <c r="AG89" s="41"/>
      <c r="AH89" s="41"/>
      <c r="AI89" s="33" t="s">
        <v>31</v>
      </c>
      <c r="AJ89" s="41"/>
      <c r="AK89" s="41"/>
      <c r="AL89" s="41"/>
      <c r="AM89" s="81" t="str">
        <f>IF(E17="","",E17)</f>
        <v xml:space="preserve"> </v>
      </c>
      <c r="AN89" s="72"/>
      <c r="AO89" s="72"/>
      <c r="AP89" s="72"/>
      <c r="AQ89" s="41"/>
      <c r="AR89" s="45"/>
      <c r="AS89" s="82" t="s">
        <v>56</v>
      </c>
      <c r="AT89" s="83"/>
      <c r="AU89" s="84"/>
      <c r="AV89" s="84"/>
      <c r="AW89" s="84"/>
      <c r="AX89" s="84"/>
      <c r="AY89" s="84"/>
      <c r="AZ89" s="84"/>
      <c r="BA89" s="84"/>
      <c r="BB89" s="84"/>
      <c r="BC89" s="84"/>
      <c r="BD89" s="85"/>
      <c r="BE89" s="39"/>
    </row>
    <row r="90" s="2" customFormat="1" ht="15.15" customHeight="1">
      <c r="A90" s="39"/>
      <c r="B90" s="40"/>
      <c r="C90" s="33" t="s">
        <v>29</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33</v>
      </c>
      <c r="AJ90" s="41"/>
      <c r="AK90" s="41"/>
      <c r="AL90" s="41"/>
      <c r="AM90" s="81" t="str">
        <f>IF(E20="","",E20)</f>
        <v>Ing. Bořek Zvědělík</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57</v>
      </c>
      <c r="D92" s="95"/>
      <c r="E92" s="95"/>
      <c r="F92" s="95"/>
      <c r="G92" s="95"/>
      <c r="H92" s="96"/>
      <c r="I92" s="97" t="s">
        <v>58</v>
      </c>
      <c r="J92" s="95"/>
      <c r="K92" s="95"/>
      <c r="L92" s="95"/>
      <c r="M92" s="95"/>
      <c r="N92" s="95"/>
      <c r="O92" s="95"/>
      <c r="P92" s="95"/>
      <c r="Q92" s="95"/>
      <c r="R92" s="95"/>
      <c r="S92" s="95"/>
      <c r="T92" s="95"/>
      <c r="U92" s="95"/>
      <c r="V92" s="95"/>
      <c r="W92" s="95"/>
      <c r="X92" s="95"/>
      <c r="Y92" s="95"/>
      <c r="Z92" s="95"/>
      <c r="AA92" s="95"/>
      <c r="AB92" s="95"/>
      <c r="AC92" s="95"/>
      <c r="AD92" s="95"/>
      <c r="AE92" s="95"/>
      <c r="AF92" s="95"/>
      <c r="AG92" s="98" t="s">
        <v>59</v>
      </c>
      <c r="AH92" s="95"/>
      <c r="AI92" s="95"/>
      <c r="AJ92" s="95"/>
      <c r="AK92" s="95"/>
      <c r="AL92" s="95"/>
      <c r="AM92" s="95"/>
      <c r="AN92" s="97" t="s">
        <v>60</v>
      </c>
      <c r="AO92" s="95"/>
      <c r="AP92" s="99"/>
      <c r="AQ92" s="100" t="s">
        <v>61</v>
      </c>
      <c r="AR92" s="45"/>
      <c r="AS92" s="101" t="s">
        <v>62</v>
      </c>
      <c r="AT92" s="102" t="s">
        <v>63</v>
      </c>
      <c r="AU92" s="102" t="s">
        <v>64</v>
      </c>
      <c r="AV92" s="102" t="s">
        <v>65</v>
      </c>
      <c r="AW92" s="102" t="s">
        <v>66</v>
      </c>
      <c r="AX92" s="102" t="s">
        <v>67</v>
      </c>
      <c r="AY92" s="102" t="s">
        <v>68</v>
      </c>
      <c r="AZ92" s="102" t="s">
        <v>69</v>
      </c>
      <c r="BA92" s="102" t="s">
        <v>70</v>
      </c>
      <c r="BB92" s="102" t="s">
        <v>71</v>
      </c>
      <c r="BC92" s="102" t="s">
        <v>72</v>
      </c>
      <c r="BD92" s="103" t="s">
        <v>73</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74</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ROUND(SUM(AG95:AG96),2)</f>
        <v>0</v>
      </c>
      <c r="AH94" s="110"/>
      <c r="AI94" s="110"/>
      <c r="AJ94" s="110"/>
      <c r="AK94" s="110"/>
      <c r="AL94" s="110"/>
      <c r="AM94" s="110"/>
      <c r="AN94" s="111">
        <f>SUM(AG94,AT94)</f>
        <v>0</v>
      </c>
      <c r="AO94" s="111"/>
      <c r="AP94" s="111"/>
      <c r="AQ94" s="112" t="s">
        <v>1</v>
      </c>
      <c r="AR94" s="113"/>
      <c r="AS94" s="114">
        <f>ROUND(SUM(AS95:AS96),2)</f>
        <v>0</v>
      </c>
      <c r="AT94" s="115">
        <f>ROUND(SUM(AV94:AW94),2)</f>
        <v>0</v>
      </c>
      <c r="AU94" s="116">
        <f>ROUND(SUM(AU95:AU96),5)</f>
        <v>0</v>
      </c>
      <c r="AV94" s="115">
        <f>ROUND(AZ94*L29,2)</f>
        <v>0</v>
      </c>
      <c r="AW94" s="115">
        <f>ROUND(BA94*L30,2)</f>
        <v>0</v>
      </c>
      <c r="AX94" s="115">
        <f>ROUND(BB94*L29,2)</f>
        <v>0</v>
      </c>
      <c r="AY94" s="115">
        <f>ROUND(BC94*L30,2)</f>
        <v>0</v>
      </c>
      <c r="AZ94" s="115">
        <f>ROUND(SUM(AZ95:AZ96),2)</f>
        <v>0</v>
      </c>
      <c r="BA94" s="115">
        <f>ROUND(SUM(BA95:BA96),2)</f>
        <v>0</v>
      </c>
      <c r="BB94" s="115">
        <f>ROUND(SUM(BB95:BB96),2)</f>
        <v>0</v>
      </c>
      <c r="BC94" s="115">
        <f>ROUND(SUM(BC95:BC96),2)</f>
        <v>0</v>
      </c>
      <c r="BD94" s="117">
        <f>ROUND(SUM(BD95:BD96),2)</f>
        <v>0</v>
      </c>
      <c r="BE94" s="6"/>
      <c r="BS94" s="118" t="s">
        <v>75</v>
      </c>
      <c r="BT94" s="118" t="s">
        <v>76</v>
      </c>
      <c r="BU94" s="119" t="s">
        <v>77</v>
      </c>
      <c r="BV94" s="118" t="s">
        <v>78</v>
      </c>
      <c r="BW94" s="118" t="s">
        <v>5</v>
      </c>
      <c r="BX94" s="118" t="s">
        <v>79</v>
      </c>
      <c r="CL94" s="118" t="s">
        <v>19</v>
      </c>
    </row>
    <row r="95" s="7" customFormat="1" ht="16.5" customHeight="1">
      <c r="A95" s="120" t="s">
        <v>80</v>
      </c>
      <c r="B95" s="121"/>
      <c r="C95" s="122"/>
      <c r="D95" s="123" t="s">
        <v>81</v>
      </c>
      <c r="E95" s="123"/>
      <c r="F95" s="123"/>
      <c r="G95" s="123"/>
      <c r="H95" s="123"/>
      <c r="I95" s="124"/>
      <c r="J95" s="123" t="s">
        <v>82</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'SO 101 - Zpevněná plocha'!J30</f>
        <v>0</v>
      </c>
      <c r="AH95" s="124"/>
      <c r="AI95" s="124"/>
      <c r="AJ95" s="124"/>
      <c r="AK95" s="124"/>
      <c r="AL95" s="124"/>
      <c r="AM95" s="124"/>
      <c r="AN95" s="125">
        <f>SUM(AG95,AT95)</f>
        <v>0</v>
      </c>
      <c r="AO95" s="124"/>
      <c r="AP95" s="124"/>
      <c r="AQ95" s="126" t="s">
        <v>83</v>
      </c>
      <c r="AR95" s="127"/>
      <c r="AS95" s="128">
        <v>0</v>
      </c>
      <c r="AT95" s="129">
        <f>ROUND(SUM(AV95:AW95),2)</f>
        <v>0</v>
      </c>
      <c r="AU95" s="130">
        <f>'SO 101 - Zpevněná plocha'!P127</f>
        <v>0</v>
      </c>
      <c r="AV95" s="129">
        <f>'SO 101 - Zpevněná plocha'!J33</f>
        <v>0</v>
      </c>
      <c r="AW95" s="129">
        <f>'SO 101 - Zpevněná plocha'!J34</f>
        <v>0</v>
      </c>
      <c r="AX95" s="129">
        <f>'SO 101 - Zpevněná plocha'!J35</f>
        <v>0</v>
      </c>
      <c r="AY95" s="129">
        <f>'SO 101 - Zpevněná plocha'!J36</f>
        <v>0</v>
      </c>
      <c r="AZ95" s="129">
        <f>'SO 101 - Zpevněná plocha'!F33</f>
        <v>0</v>
      </c>
      <c r="BA95" s="129">
        <f>'SO 101 - Zpevněná plocha'!F34</f>
        <v>0</v>
      </c>
      <c r="BB95" s="129">
        <f>'SO 101 - Zpevněná plocha'!F35</f>
        <v>0</v>
      </c>
      <c r="BC95" s="129">
        <f>'SO 101 - Zpevněná plocha'!F36</f>
        <v>0</v>
      </c>
      <c r="BD95" s="131">
        <f>'SO 101 - Zpevněná plocha'!F37</f>
        <v>0</v>
      </c>
      <c r="BE95" s="7"/>
      <c r="BT95" s="132" t="s">
        <v>84</v>
      </c>
      <c r="BV95" s="132" t="s">
        <v>78</v>
      </c>
      <c r="BW95" s="132" t="s">
        <v>85</v>
      </c>
      <c r="BX95" s="132" t="s">
        <v>5</v>
      </c>
      <c r="CL95" s="132" t="s">
        <v>19</v>
      </c>
      <c r="CM95" s="132" t="s">
        <v>86</v>
      </c>
    </row>
    <row r="96" s="7" customFormat="1" ht="16.5" customHeight="1">
      <c r="A96" s="120" t="s">
        <v>80</v>
      </c>
      <c r="B96" s="121"/>
      <c r="C96" s="122"/>
      <c r="D96" s="123" t="s">
        <v>87</v>
      </c>
      <c r="E96" s="123"/>
      <c r="F96" s="123"/>
      <c r="G96" s="123"/>
      <c r="H96" s="123"/>
      <c r="I96" s="124"/>
      <c r="J96" s="123" t="s">
        <v>88</v>
      </c>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5">
        <f>'VRN - Vedlejší rozpočtové...'!J30</f>
        <v>0</v>
      </c>
      <c r="AH96" s="124"/>
      <c r="AI96" s="124"/>
      <c r="AJ96" s="124"/>
      <c r="AK96" s="124"/>
      <c r="AL96" s="124"/>
      <c r="AM96" s="124"/>
      <c r="AN96" s="125">
        <f>SUM(AG96,AT96)</f>
        <v>0</v>
      </c>
      <c r="AO96" s="124"/>
      <c r="AP96" s="124"/>
      <c r="AQ96" s="126" t="s">
        <v>83</v>
      </c>
      <c r="AR96" s="127"/>
      <c r="AS96" s="133">
        <v>0</v>
      </c>
      <c r="AT96" s="134">
        <f>ROUND(SUM(AV96:AW96),2)</f>
        <v>0</v>
      </c>
      <c r="AU96" s="135">
        <f>'VRN - Vedlejší rozpočtové...'!P120</f>
        <v>0</v>
      </c>
      <c r="AV96" s="134">
        <f>'VRN - Vedlejší rozpočtové...'!J33</f>
        <v>0</v>
      </c>
      <c r="AW96" s="134">
        <f>'VRN - Vedlejší rozpočtové...'!J34</f>
        <v>0</v>
      </c>
      <c r="AX96" s="134">
        <f>'VRN - Vedlejší rozpočtové...'!J35</f>
        <v>0</v>
      </c>
      <c r="AY96" s="134">
        <f>'VRN - Vedlejší rozpočtové...'!J36</f>
        <v>0</v>
      </c>
      <c r="AZ96" s="134">
        <f>'VRN - Vedlejší rozpočtové...'!F33</f>
        <v>0</v>
      </c>
      <c r="BA96" s="134">
        <f>'VRN - Vedlejší rozpočtové...'!F34</f>
        <v>0</v>
      </c>
      <c r="BB96" s="134">
        <f>'VRN - Vedlejší rozpočtové...'!F35</f>
        <v>0</v>
      </c>
      <c r="BC96" s="134">
        <f>'VRN - Vedlejší rozpočtové...'!F36</f>
        <v>0</v>
      </c>
      <c r="BD96" s="136">
        <f>'VRN - Vedlejší rozpočtové...'!F37</f>
        <v>0</v>
      </c>
      <c r="BE96" s="7"/>
      <c r="BT96" s="132" t="s">
        <v>84</v>
      </c>
      <c r="BV96" s="132" t="s">
        <v>78</v>
      </c>
      <c r="BW96" s="132" t="s">
        <v>89</v>
      </c>
      <c r="BX96" s="132" t="s">
        <v>5</v>
      </c>
      <c r="CL96" s="132" t="s">
        <v>90</v>
      </c>
      <c r="CM96" s="132" t="s">
        <v>86</v>
      </c>
    </row>
    <row r="97" s="2" customFormat="1" ht="30" customHeight="1">
      <c r="A97" s="39"/>
      <c r="B97" s="40"/>
      <c r="C97" s="41"/>
      <c r="D97" s="41"/>
      <c r="E97" s="41"/>
      <c r="F97" s="41"/>
      <c r="G97" s="41"/>
      <c r="H97" s="41"/>
      <c r="I97" s="41"/>
      <c r="J97" s="41"/>
      <c r="K97" s="41"/>
      <c r="L97" s="41"/>
      <c r="M97" s="41"/>
      <c r="N97" s="41"/>
      <c r="O97" s="41"/>
      <c r="P97" s="41"/>
      <c r="Q97" s="41"/>
      <c r="R97" s="41"/>
      <c r="S97" s="41"/>
      <c r="T97" s="41"/>
      <c r="U97" s="41"/>
      <c r="V97" s="41"/>
      <c r="W97" s="41"/>
      <c r="X97" s="41"/>
      <c r="Y97" s="41"/>
      <c r="Z97" s="41"/>
      <c r="AA97" s="41"/>
      <c r="AB97" s="41"/>
      <c r="AC97" s="41"/>
      <c r="AD97" s="41"/>
      <c r="AE97" s="41"/>
      <c r="AF97" s="41"/>
      <c r="AG97" s="41"/>
      <c r="AH97" s="41"/>
      <c r="AI97" s="41"/>
      <c r="AJ97" s="41"/>
      <c r="AK97" s="41"/>
      <c r="AL97" s="41"/>
      <c r="AM97" s="41"/>
      <c r="AN97" s="41"/>
      <c r="AO97" s="41"/>
      <c r="AP97" s="41"/>
      <c r="AQ97" s="41"/>
      <c r="AR97" s="45"/>
      <c r="AS97" s="39"/>
      <c r="AT97" s="39"/>
      <c r="AU97" s="39"/>
      <c r="AV97" s="39"/>
      <c r="AW97" s="39"/>
      <c r="AX97" s="39"/>
      <c r="AY97" s="39"/>
      <c r="AZ97" s="39"/>
      <c r="BA97" s="39"/>
      <c r="BB97" s="39"/>
      <c r="BC97" s="39"/>
      <c r="BD97" s="39"/>
      <c r="BE97" s="39"/>
    </row>
    <row r="98" s="2" customFormat="1" ht="6.96" customHeight="1">
      <c r="A98" s="39"/>
      <c r="B98" s="67"/>
      <c r="C98" s="68"/>
      <c r="D98" s="68"/>
      <c r="E98" s="68"/>
      <c r="F98" s="68"/>
      <c r="G98" s="68"/>
      <c r="H98" s="68"/>
      <c r="I98" s="68"/>
      <c r="J98" s="68"/>
      <c r="K98" s="68"/>
      <c r="L98" s="68"/>
      <c r="M98" s="68"/>
      <c r="N98" s="68"/>
      <c r="O98" s="68"/>
      <c r="P98" s="68"/>
      <c r="Q98" s="68"/>
      <c r="R98" s="68"/>
      <c r="S98" s="68"/>
      <c r="T98" s="68"/>
      <c r="U98" s="68"/>
      <c r="V98" s="68"/>
      <c r="W98" s="68"/>
      <c r="X98" s="68"/>
      <c r="Y98" s="68"/>
      <c r="Z98" s="68"/>
      <c r="AA98" s="68"/>
      <c r="AB98" s="68"/>
      <c r="AC98" s="68"/>
      <c r="AD98" s="68"/>
      <c r="AE98" s="68"/>
      <c r="AF98" s="68"/>
      <c r="AG98" s="68"/>
      <c r="AH98" s="68"/>
      <c r="AI98" s="68"/>
      <c r="AJ98" s="68"/>
      <c r="AK98" s="68"/>
      <c r="AL98" s="68"/>
      <c r="AM98" s="68"/>
      <c r="AN98" s="68"/>
      <c r="AO98" s="68"/>
      <c r="AP98" s="68"/>
      <c r="AQ98" s="68"/>
      <c r="AR98" s="45"/>
      <c r="AS98" s="39"/>
      <c r="AT98" s="39"/>
      <c r="AU98" s="39"/>
      <c r="AV98" s="39"/>
      <c r="AW98" s="39"/>
      <c r="AX98" s="39"/>
      <c r="AY98" s="39"/>
      <c r="AZ98" s="39"/>
      <c r="BA98" s="39"/>
      <c r="BB98" s="39"/>
      <c r="BC98" s="39"/>
      <c r="BD98" s="39"/>
      <c r="BE98" s="39"/>
    </row>
  </sheetData>
  <sheetProtection sheet="1" formatColumns="0" formatRows="0" objects="1" scenarios="1" spinCount="100000" saltValue="rZ21h1TOwBsPX+tW6c6Y/bwFL24r99cv19NEhjmsF9pjjivtms2AOco8+4dd1qeePvX/oTYrtTq7rBsmnygTNg==" hashValue="Qzcuo459hQX8J10vVZNEvbRv/uyRETZ/93q3b4mLxbZYAMGsbvL2nL5zUlEc8mWYYX4wEmUTdPqOxCcr3P9hlQ==" algorithmName="SHA-512" password="CC35"/>
  <mergeCells count="46">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G94:AM94"/>
    <mergeCell ref="AN94:AP94"/>
    <mergeCell ref="AR2:BE2"/>
  </mergeCells>
  <hyperlinks>
    <hyperlink ref="A95" location="'SO 101 - Zpevněná plocha'!C2" display="/"/>
    <hyperlink ref="A96" location="'VRN - Vedlejší rozpočtové...'!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37"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7"/>
      <c r="L2" s="1"/>
      <c r="M2" s="1"/>
      <c r="N2" s="1"/>
      <c r="O2" s="1"/>
      <c r="P2" s="1"/>
      <c r="Q2" s="1"/>
      <c r="R2" s="1"/>
      <c r="S2" s="1"/>
      <c r="T2" s="1"/>
      <c r="U2" s="1"/>
      <c r="V2" s="1"/>
      <c r="AT2" s="18" t="s">
        <v>85</v>
      </c>
    </row>
    <row r="3" hidden="1" s="1" customFormat="1" ht="6.96" customHeight="1">
      <c r="B3" s="138"/>
      <c r="C3" s="139"/>
      <c r="D3" s="139"/>
      <c r="E3" s="139"/>
      <c r="F3" s="139"/>
      <c r="G3" s="139"/>
      <c r="H3" s="139"/>
      <c r="I3" s="140"/>
      <c r="J3" s="139"/>
      <c r="K3" s="139"/>
      <c r="L3" s="21"/>
      <c r="AT3" s="18" t="s">
        <v>86</v>
      </c>
    </row>
    <row r="4" hidden="1" s="1" customFormat="1" ht="24.96" customHeight="1">
      <c r="B4" s="21"/>
      <c r="D4" s="141" t="s">
        <v>91</v>
      </c>
      <c r="I4" s="137"/>
      <c r="L4" s="21"/>
      <c r="M4" s="142" t="s">
        <v>10</v>
      </c>
      <c r="AT4" s="18" t="s">
        <v>4</v>
      </c>
    </row>
    <row r="5" hidden="1" s="1" customFormat="1" ht="6.96" customHeight="1">
      <c r="B5" s="21"/>
      <c r="I5" s="137"/>
      <c r="L5" s="21"/>
    </row>
    <row r="6" hidden="1" s="1" customFormat="1" ht="12" customHeight="1">
      <c r="B6" s="21"/>
      <c r="D6" s="143" t="s">
        <v>16</v>
      </c>
      <c r="I6" s="137"/>
      <c r="L6" s="21"/>
    </row>
    <row r="7" hidden="1" s="1" customFormat="1" ht="16.5" customHeight="1">
      <c r="B7" s="21"/>
      <c r="E7" s="144" t="str">
        <f>'Rekapitulace stavby'!K6</f>
        <v>Břeclav - Gen. Šimka, zpevněná plocha</v>
      </c>
      <c r="F7" s="143"/>
      <c r="G7" s="143"/>
      <c r="H7" s="143"/>
      <c r="I7" s="137"/>
      <c r="L7" s="21"/>
    </row>
    <row r="8" hidden="1" s="2" customFormat="1" ht="12" customHeight="1">
      <c r="A8" s="39"/>
      <c r="B8" s="45"/>
      <c r="C8" s="39"/>
      <c r="D8" s="143" t="s">
        <v>92</v>
      </c>
      <c r="E8" s="39"/>
      <c r="F8" s="39"/>
      <c r="G8" s="39"/>
      <c r="H8" s="39"/>
      <c r="I8" s="145"/>
      <c r="J8" s="39"/>
      <c r="K8" s="39"/>
      <c r="L8" s="64"/>
      <c r="S8" s="39"/>
      <c r="T8" s="39"/>
      <c r="U8" s="39"/>
      <c r="V8" s="39"/>
      <c r="W8" s="39"/>
      <c r="X8" s="39"/>
      <c r="Y8" s="39"/>
      <c r="Z8" s="39"/>
      <c r="AA8" s="39"/>
      <c r="AB8" s="39"/>
      <c r="AC8" s="39"/>
      <c r="AD8" s="39"/>
      <c r="AE8" s="39"/>
    </row>
    <row r="9" hidden="1" s="2" customFormat="1" ht="16.5" customHeight="1">
      <c r="A9" s="39"/>
      <c r="B9" s="45"/>
      <c r="C9" s="39"/>
      <c r="D9" s="39"/>
      <c r="E9" s="146" t="s">
        <v>93</v>
      </c>
      <c r="F9" s="39"/>
      <c r="G9" s="39"/>
      <c r="H9" s="39"/>
      <c r="I9" s="145"/>
      <c r="J9" s="39"/>
      <c r="K9" s="39"/>
      <c r="L9" s="64"/>
      <c r="S9" s="39"/>
      <c r="T9" s="39"/>
      <c r="U9" s="39"/>
      <c r="V9" s="39"/>
      <c r="W9" s="39"/>
      <c r="X9" s="39"/>
      <c r="Y9" s="39"/>
      <c r="Z9" s="39"/>
      <c r="AA9" s="39"/>
      <c r="AB9" s="39"/>
      <c r="AC9" s="39"/>
      <c r="AD9" s="39"/>
      <c r="AE9" s="39"/>
    </row>
    <row r="10" hidden="1" s="2" customFormat="1">
      <c r="A10" s="39"/>
      <c r="B10" s="45"/>
      <c r="C10" s="39"/>
      <c r="D10" s="39"/>
      <c r="E10" s="39"/>
      <c r="F10" s="39"/>
      <c r="G10" s="39"/>
      <c r="H10" s="39"/>
      <c r="I10" s="145"/>
      <c r="J10" s="39"/>
      <c r="K10" s="39"/>
      <c r="L10" s="64"/>
      <c r="S10" s="39"/>
      <c r="T10" s="39"/>
      <c r="U10" s="39"/>
      <c r="V10" s="39"/>
      <c r="W10" s="39"/>
      <c r="X10" s="39"/>
      <c r="Y10" s="39"/>
      <c r="Z10" s="39"/>
      <c r="AA10" s="39"/>
      <c r="AB10" s="39"/>
      <c r="AC10" s="39"/>
      <c r="AD10" s="39"/>
      <c r="AE10" s="39"/>
    </row>
    <row r="11" hidden="1" s="2" customFormat="1" ht="12" customHeight="1">
      <c r="A11" s="39"/>
      <c r="B11" s="45"/>
      <c r="C11" s="39"/>
      <c r="D11" s="143" t="s">
        <v>18</v>
      </c>
      <c r="E11" s="39"/>
      <c r="F11" s="147" t="s">
        <v>19</v>
      </c>
      <c r="G11" s="39"/>
      <c r="H11" s="39"/>
      <c r="I11" s="148" t="s">
        <v>20</v>
      </c>
      <c r="J11" s="147" t="s">
        <v>1</v>
      </c>
      <c r="K11" s="39"/>
      <c r="L11" s="64"/>
      <c r="S11" s="39"/>
      <c r="T11" s="39"/>
      <c r="U11" s="39"/>
      <c r="V11" s="39"/>
      <c r="W11" s="39"/>
      <c r="X11" s="39"/>
      <c r="Y11" s="39"/>
      <c r="Z11" s="39"/>
      <c r="AA11" s="39"/>
      <c r="AB11" s="39"/>
      <c r="AC11" s="39"/>
      <c r="AD11" s="39"/>
      <c r="AE11" s="39"/>
    </row>
    <row r="12" hidden="1" s="2" customFormat="1" ht="12" customHeight="1">
      <c r="A12" s="39"/>
      <c r="B12" s="45"/>
      <c r="C12" s="39"/>
      <c r="D12" s="143" t="s">
        <v>22</v>
      </c>
      <c r="E12" s="39"/>
      <c r="F12" s="147" t="s">
        <v>23</v>
      </c>
      <c r="G12" s="39"/>
      <c r="H12" s="39"/>
      <c r="I12" s="148" t="s">
        <v>24</v>
      </c>
      <c r="J12" s="149" t="str">
        <f>'Rekapitulace stavby'!AN8</f>
        <v>3. 4. 2021</v>
      </c>
      <c r="K12" s="39"/>
      <c r="L12" s="64"/>
      <c r="S12" s="39"/>
      <c r="T12" s="39"/>
      <c r="U12" s="39"/>
      <c r="V12" s="39"/>
      <c r="W12" s="39"/>
      <c r="X12" s="39"/>
      <c r="Y12" s="39"/>
      <c r="Z12" s="39"/>
      <c r="AA12" s="39"/>
      <c r="AB12" s="39"/>
      <c r="AC12" s="39"/>
      <c r="AD12" s="39"/>
      <c r="AE12" s="39"/>
    </row>
    <row r="13" hidden="1" s="2" customFormat="1" ht="10.8" customHeight="1">
      <c r="A13" s="39"/>
      <c r="B13" s="45"/>
      <c r="C13" s="39"/>
      <c r="D13" s="39"/>
      <c r="E13" s="39"/>
      <c r="F13" s="39"/>
      <c r="G13" s="39"/>
      <c r="H13" s="39"/>
      <c r="I13" s="145"/>
      <c r="J13" s="39"/>
      <c r="K13" s="39"/>
      <c r="L13" s="64"/>
      <c r="S13" s="39"/>
      <c r="T13" s="39"/>
      <c r="U13" s="39"/>
      <c r="V13" s="39"/>
      <c r="W13" s="39"/>
      <c r="X13" s="39"/>
      <c r="Y13" s="39"/>
      <c r="Z13" s="39"/>
      <c r="AA13" s="39"/>
      <c r="AB13" s="39"/>
      <c r="AC13" s="39"/>
      <c r="AD13" s="39"/>
      <c r="AE13" s="39"/>
    </row>
    <row r="14" hidden="1" s="2" customFormat="1" ht="12" customHeight="1">
      <c r="A14" s="39"/>
      <c r="B14" s="45"/>
      <c r="C14" s="39"/>
      <c r="D14" s="143" t="s">
        <v>26</v>
      </c>
      <c r="E14" s="39"/>
      <c r="F14" s="39"/>
      <c r="G14" s="39"/>
      <c r="H14" s="39"/>
      <c r="I14" s="148" t="s">
        <v>27</v>
      </c>
      <c r="J14" s="147" t="str">
        <f>IF('Rekapitulace stavby'!AN10="","",'Rekapitulace stavby'!AN10)</f>
        <v/>
      </c>
      <c r="K14" s="39"/>
      <c r="L14" s="64"/>
      <c r="S14" s="39"/>
      <c r="T14" s="39"/>
      <c r="U14" s="39"/>
      <c r="V14" s="39"/>
      <c r="W14" s="39"/>
      <c r="X14" s="39"/>
      <c r="Y14" s="39"/>
      <c r="Z14" s="39"/>
      <c r="AA14" s="39"/>
      <c r="AB14" s="39"/>
      <c r="AC14" s="39"/>
      <c r="AD14" s="39"/>
      <c r="AE14" s="39"/>
    </row>
    <row r="15" hidden="1" s="2" customFormat="1" ht="18" customHeight="1">
      <c r="A15" s="39"/>
      <c r="B15" s="45"/>
      <c r="C15" s="39"/>
      <c r="D15" s="39"/>
      <c r="E15" s="147" t="str">
        <f>IF('Rekapitulace stavby'!E11="","",'Rekapitulace stavby'!E11)</f>
        <v xml:space="preserve"> </v>
      </c>
      <c r="F15" s="39"/>
      <c r="G15" s="39"/>
      <c r="H15" s="39"/>
      <c r="I15" s="148" t="s">
        <v>28</v>
      </c>
      <c r="J15" s="147" t="str">
        <f>IF('Rekapitulace stavby'!AN11="","",'Rekapitulace stavby'!AN11)</f>
        <v/>
      </c>
      <c r="K15" s="39"/>
      <c r="L15" s="64"/>
      <c r="S15" s="39"/>
      <c r="T15" s="39"/>
      <c r="U15" s="39"/>
      <c r="V15" s="39"/>
      <c r="W15" s="39"/>
      <c r="X15" s="39"/>
      <c r="Y15" s="39"/>
      <c r="Z15" s="39"/>
      <c r="AA15" s="39"/>
      <c r="AB15" s="39"/>
      <c r="AC15" s="39"/>
      <c r="AD15" s="39"/>
      <c r="AE15" s="39"/>
    </row>
    <row r="16" hidden="1" s="2" customFormat="1" ht="6.96" customHeight="1">
      <c r="A16" s="39"/>
      <c r="B16" s="45"/>
      <c r="C16" s="39"/>
      <c r="D16" s="39"/>
      <c r="E16" s="39"/>
      <c r="F16" s="39"/>
      <c r="G16" s="39"/>
      <c r="H16" s="39"/>
      <c r="I16" s="145"/>
      <c r="J16" s="39"/>
      <c r="K16" s="39"/>
      <c r="L16" s="64"/>
      <c r="S16" s="39"/>
      <c r="T16" s="39"/>
      <c r="U16" s="39"/>
      <c r="V16" s="39"/>
      <c r="W16" s="39"/>
      <c r="X16" s="39"/>
      <c r="Y16" s="39"/>
      <c r="Z16" s="39"/>
      <c r="AA16" s="39"/>
      <c r="AB16" s="39"/>
      <c r="AC16" s="39"/>
      <c r="AD16" s="39"/>
      <c r="AE16" s="39"/>
    </row>
    <row r="17" hidden="1" s="2" customFormat="1" ht="12" customHeight="1">
      <c r="A17" s="39"/>
      <c r="B17" s="45"/>
      <c r="C17" s="39"/>
      <c r="D17" s="143" t="s">
        <v>29</v>
      </c>
      <c r="E17" s="39"/>
      <c r="F17" s="39"/>
      <c r="G17" s="39"/>
      <c r="H17" s="39"/>
      <c r="I17" s="148" t="s">
        <v>27</v>
      </c>
      <c r="J17" s="34" t="str">
        <f>'Rekapitulace stavby'!AN13</f>
        <v>Vyplň údaj</v>
      </c>
      <c r="K17" s="39"/>
      <c r="L17" s="64"/>
      <c r="S17" s="39"/>
      <c r="T17" s="39"/>
      <c r="U17" s="39"/>
      <c r="V17" s="39"/>
      <c r="W17" s="39"/>
      <c r="X17" s="39"/>
      <c r="Y17" s="39"/>
      <c r="Z17" s="39"/>
      <c r="AA17" s="39"/>
      <c r="AB17" s="39"/>
      <c r="AC17" s="39"/>
      <c r="AD17" s="39"/>
      <c r="AE17" s="39"/>
    </row>
    <row r="18" hidden="1" s="2" customFormat="1" ht="18" customHeight="1">
      <c r="A18" s="39"/>
      <c r="B18" s="45"/>
      <c r="C18" s="39"/>
      <c r="D18" s="39"/>
      <c r="E18" s="34" t="str">
        <f>'Rekapitulace stavby'!E14</f>
        <v>Vyplň údaj</v>
      </c>
      <c r="F18" s="147"/>
      <c r="G18" s="147"/>
      <c r="H18" s="147"/>
      <c r="I18" s="148" t="s">
        <v>28</v>
      </c>
      <c r="J18" s="34" t="str">
        <f>'Rekapitulace stavby'!AN14</f>
        <v>Vyplň údaj</v>
      </c>
      <c r="K18" s="39"/>
      <c r="L18" s="64"/>
      <c r="S18" s="39"/>
      <c r="T18" s="39"/>
      <c r="U18" s="39"/>
      <c r="V18" s="39"/>
      <c r="W18" s="39"/>
      <c r="X18" s="39"/>
      <c r="Y18" s="39"/>
      <c r="Z18" s="39"/>
      <c r="AA18" s="39"/>
      <c r="AB18" s="39"/>
      <c r="AC18" s="39"/>
      <c r="AD18" s="39"/>
      <c r="AE18" s="39"/>
    </row>
    <row r="19" hidden="1" s="2" customFormat="1" ht="6.96" customHeight="1">
      <c r="A19" s="39"/>
      <c r="B19" s="45"/>
      <c r="C19" s="39"/>
      <c r="D19" s="39"/>
      <c r="E19" s="39"/>
      <c r="F19" s="39"/>
      <c r="G19" s="39"/>
      <c r="H19" s="39"/>
      <c r="I19" s="145"/>
      <c r="J19" s="39"/>
      <c r="K19" s="39"/>
      <c r="L19" s="64"/>
      <c r="S19" s="39"/>
      <c r="T19" s="39"/>
      <c r="U19" s="39"/>
      <c r="V19" s="39"/>
      <c r="W19" s="39"/>
      <c r="X19" s="39"/>
      <c r="Y19" s="39"/>
      <c r="Z19" s="39"/>
      <c r="AA19" s="39"/>
      <c r="AB19" s="39"/>
      <c r="AC19" s="39"/>
      <c r="AD19" s="39"/>
      <c r="AE19" s="39"/>
    </row>
    <row r="20" hidden="1" s="2" customFormat="1" ht="12" customHeight="1">
      <c r="A20" s="39"/>
      <c r="B20" s="45"/>
      <c r="C20" s="39"/>
      <c r="D20" s="143" t="s">
        <v>31</v>
      </c>
      <c r="E20" s="39"/>
      <c r="F20" s="39"/>
      <c r="G20" s="39"/>
      <c r="H20" s="39"/>
      <c r="I20" s="148" t="s">
        <v>27</v>
      </c>
      <c r="J20" s="147" t="str">
        <f>IF('Rekapitulace stavby'!AN16="","",'Rekapitulace stavby'!AN16)</f>
        <v/>
      </c>
      <c r="K20" s="39"/>
      <c r="L20" s="64"/>
      <c r="S20" s="39"/>
      <c r="T20" s="39"/>
      <c r="U20" s="39"/>
      <c r="V20" s="39"/>
      <c r="W20" s="39"/>
      <c r="X20" s="39"/>
      <c r="Y20" s="39"/>
      <c r="Z20" s="39"/>
      <c r="AA20" s="39"/>
      <c r="AB20" s="39"/>
      <c r="AC20" s="39"/>
      <c r="AD20" s="39"/>
      <c r="AE20" s="39"/>
    </row>
    <row r="21" hidden="1" s="2" customFormat="1" ht="18" customHeight="1">
      <c r="A21" s="39"/>
      <c r="B21" s="45"/>
      <c r="C21" s="39"/>
      <c r="D21" s="39"/>
      <c r="E21" s="147" t="str">
        <f>IF('Rekapitulace stavby'!E17="","",'Rekapitulace stavby'!E17)</f>
        <v xml:space="preserve"> </v>
      </c>
      <c r="F21" s="39"/>
      <c r="G21" s="39"/>
      <c r="H21" s="39"/>
      <c r="I21" s="148" t="s">
        <v>28</v>
      </c>
      <c r="J21" s="147" t="str">
        <f>IF('Rekapitulace stavby'!AN17="","",'Rekapitulace stavby'!AN17)</f>
        <v/>
      </c>
      <c r="K21" s="39"/>
      <c r="L21" s="64"/>
      <c r="S21" s="39"/>
      <c r="T21" s="39"/>
      <c r="U21" s="39"/>
      <c r="V21" s="39"/>
      <c r="W21" s="39"/>
      <c r="X21" s="39"/>
      <c r="Y21" s="39"/>
      <c r="Z21" s="39"/>
      <c r="AA21" s="39"/>
      <c r="AB21" s="39"/>
      <c r="AC21" s="39"/>
      <c r="AD21" s="39"/>
      <c r="AE21" s="39"/>
    </row>
    <row r="22" hidden="1" s="2" customFormat="1" ht="6.96" customHeight="1">
      <c r="A22" s="39"/>
      <c r="B22" s="45"/>
      <c r="C22" s="39"/>
      <c r="D22" s="39"/>
      <c r="E22" s="39"/>
      <c r="F22" s="39"/>
      <c r="G22" s="39"/>
      <c r="H22" s="39"/>
      <c r="I22" s="145"/>
      <c r="J22" s="39"/>
      <c r="K22" s="39"/>
      <c r="L22" s="64"/>
      <c r="S22" s="39"/>
      <c r="T22" s="39"/>
      <c r="U22" s="39"/>
      <c r="V22" s="39"/>
      <c r="W22" s="39"/>
      <c r="X22" s="39"/>
      <c r="Y22" s="39"/>
      <c r="Z22" s="39"/>
      <c r="AA22" s="39"/>
      <c r="AB22" s="39"/>
      <c r="AC22" s="39"/>
      <c r="AD22" s="39"/>
      <c r="AE22" s="39"/>
    </row>
    <row r="23" hidden="1" s="2" customFormat="1" ht="12" customHeight="1">
      <c r="A23" s="39"/>
      <c r="B23" s="45"/>
      <c r="C23" s="39"/>
      <c r="D23" s="143" t="s">
        <v>33</v>
      </c>
      <c r="E23" s="39"/>
      <c r="F23" s="39"/>
      <c r="G23" s="39"/>
      <c r="H23" s="39"/>
      <c r="I23" s="148" t="s">
        <v>27</v>
      </c>
      <c r="J23" s="147" t="s">
        <v>1</v>
      </c>
      <c r="K23" s="39"/>
      <c r="L23" s="64"/>
      <c r="S23" s="39"/>
      <c r="T23" s="39"/>
      <c r="U23" s="39"/>
      <c r="V23" s="39"/>
      <c r="W23" s="39"/>
      <c r="X23" s="39"/>
      <c r="Y23" s="39"/>
      <c r="Z23" s="39"/>
      <c r="AA23" s="39"/>
      <c r="AB23" s="39"/>
      <c r="AC23" s="39"/>
      <c r="AD23" s="39"/>
      <c r="AE23" s="39"/>
    </row>
    <row r="24" hidden="1" s="2" customFormat="1" ht="18" customHeight="1">
      <c r="A24" s="39"/>
      <c r="B24" s="45"/>
      <c r="C24" s="39"/>
      <c r="D24" s="39"/>
      <c r="E24" s="147" t="s">
        <v>34</v>
      </c>
      <c r="F24" s="39"/>
      <c r="G24" s="39"/>
      <c r="H24" s="39"/>
      <c r="I24" s="148" t="s">
        <v>28</v>
      </c>
      <c r="J24" s="147" t="s">
        <v>1</v>
      </c>
      <c r="K24" s="39"/>
      <c r="L24" s="64"/>
      <c r="S24" s="39"/>
      <c r="T24" s="39"/>
      <c r="U24" s="39"/>
      <c r="V24" s="39"/>
      <c r="W24" s="39"/>
      <c r="X24" s="39"/>
      <c r="Y24" s="39"/>
      <c r="Z24" s="39"/>
      <c r="AA24" s="39"/>
      <c r="AB24" s="39"/>
      <c r="AC24" s="39"/>
      <c r="AD24" s="39"/>
      <c r="AE24" s="39"/>
    </row>
    <row r="25" hidden="1" s="2" customFormat="1" ht="6.96" customHeight="1">
      <c r="A25" s="39"/>
      <c r="B25" s="45"/>
      <c r="C25" s="39"/>
      <c r="D25" s="39"/>
      <c r="E25" s="39"/>
      <c r="F25" s="39"/>
      <c r="G25" s="39"/>
      <c r="H25" s="39"/>
      <c r="I25" s="145"/>
      <c r="J25" s="39"/>
      <c r="K25" s="39"/>
      <c r="L25" s="64"/>
      <c r="S25" s="39"/>
      <c r="T25" s="39"/>
      <c r="U25" s="39"/>
      <c r="V25" s="39"/>
      <c r="W25" s="39"/>
      <c r="X25" s="39"/>
      <c r="Y25" s="39"/>
      <c r="Z25" s="39"/>
      <c r="AA25" s="39"/>
      <c r="AB25" s="39"/>
      <c r="AC25" s="39"/>
      <c r="AD25" s="39"/>
      <c r="AE25" s="39"/>
    </row>
    <row r="26" hidden="1" s="2" customFormat="1" ht="12" customHeight="1">
      <c r="A26" s="39"/>
      <c r="B26" s="45"/>
      <c r="C26" s="39"/>
      <c r="D26" s="143" t="s">
        <v>35</v>
      </c>
      <c r="E26" s="39"/>
      <c r="F26" s="39"/>
      <c r="G26" s="39"/>
      <c r="H26" s="39"/>
      <c r="I26" s="145"/>
      <c r="J26" s="39"/>
      <c r="K26" s="39"/>
      <c r="L26" s="64"/>
      <c r="S26" s="39"/>
      <c r="T26" s="39"/>
      <c r="U26" s="39"/>
      <c r="V26" s="39"/>
      <c r="W26" s="39"/>
      <c r="X26" s="39"/>
      <c r="Y26" s="39"/>
      <c r="Z26" s="39"/>
      <c r="AA26" s="39"/>
      <c r="AB26" s="39"/>
      <c r="AC26" s="39"/>
      <c r="AD26" s="39"/>
      <c r="AE26" s="39"/>
    </row>
    <row r="27" hidden="1" s="8" customFormat="1" ht="16.5" customHeight="1">
      <c r="A27" s="150"/>
      <c r="B27" s="151"/>
      <c r="C27" s="150"/>
      <c r="D27" s="150"/>
      <c r="E27" s="152" t="s">
        <v>1</v>
      </c>
      <c r="F27" s="152"/>
      <c r="G27" s="152"/>
      <c r="H27" s="152"/>
      <c r="I27" s="153"/>
      <c r="J27" s="150"/>
      <c r="K27" s="150"/>
      <c r="L27" s="154"/>
      <c r="S27" s="150"/>
      <c r="T27" s="150"/>
      <c r="U27" s="150"/>
      <c r="V27" s="150"/>
      <c r="W27" s="150"/>
      <c r="X27" s="150"/>
      <c r="Y27" s="150"/>
      <c r="Z27" s="150"/>
      <c r="AA27" s="150"/>
      <c r="AB27" s="150"/>
      <c r="AC27" s="150"/>
      <c r="AD27" s="150"/>
      <c r="AE27" s="150"/>
    </row>
    <row r="28" hidden="1" s="2" customFormat="1" ht="6.96" customHeight="1">
      <c r="A28" s="39"/>
      <c r="B28" s="45"/>
      <c r="C28" s="39"/>
      <c r="D28" s="39"/>
      <c r="E28" s="39"/>
      <c r="F28" s="39"/>
      <c r="G28" s="39"/>
      <c r="H28" s="39"/>
      <c r="I28" s="145"/>
      <c r="J28" s="39"/>
      <c r="K28" s="39"/>
      <c r="L28" s="64"/>
      <c r="S28" s="39"/>
      <c r="T28" s="39"/>
      <c r="U28" s="39"/>
      <c r="V28" s="39"/>
      <c r="W28" s="39"/>
      <c r="X28" s="39"/>
      <c r="Y28" s="39"/>
      <c r="Z28" s="39"/>
      <c r="AA28" s="39"/>
      <c r="AB28" s="39"/>
      <c r="AC28" s="39"/>
      <c r="AD28" s="39"/>
      <c r="AE28" s="39"/>
    </row>
    <row r="29" hidden="1" s="2" customFormat="1" ht="6.96" customHeight="1">
      <c r="A29" s="39"/>
      <c r="B29" s="45"/>
      <c r="C29" s="39"/>
      <c r="D29" s="155"/>
      <c r="E29" s="155"/>
      <c r="F29" s="155"/>
      <c r="G29" s="155"/>
      <c r="H29" s="155"/>
      <c r="I29" s="156"/>
      <c r="J29" s="155"/>
      <c r="K29" s="155"/>
      <c r="L29" s="64"/>
      <c r="S29" s="39"/>
      <c r="T29" s="39"/>
      <c r="U29" s="39"/>
      <c r="V29" s="39"/>
      <c r="W29" s="39"/>
      <c r="X29" s="39"/>
      <c r="Y29" s="39"/>
      <c r="Z29" s="39"/>
      <c r="AA29" s="39"/>
      <c r="AB29" s="39"/>
      <c r="AC29" s="39"/>
      <c r="AD29" s="39"/>
      <c r="AE29" s="39"/>
    </row>
    <row r="30" hidden="1" s="2" customFormat="1" ht="25.44" customHeight="1">
      <c r="A30" s="39"/>
      <c r="B30" s="45"/>
      <c r="C30" s="39"/>
      <c r="D30" s="157" t="s">
        <v>36</v>
      </c>
      <c r="E30" s="39"/>
      <c r="F30" s="39"/>
      <c r="G30" s="39"/>
      <c r="H30" s="39"/>
      <c r="I30" s="145"/>
      <c r="J30" s="158">
        <f>ROUND(J127, 2)</f>
        <v>0</v>
      </c>
      <c r="K30" s="39"/>
      <c r="L30" s="64"/>
      <c r="S30" s="39"/>
      <c r="T30" s="39"/>
      <c r="U30" s="39"/>
      <c r="V30" s="39"/>
      <c r="W30" s="39"/>
      <c r="X30" s="39"/>
      <c r="Y30" s="39"/>
      <c r="Z30" s="39"/>
      <c r="AA30" s="39"/>
      <c r="AB30" s="39"/>
      <c r="AC30" s="39"/>
      <c r="AD30" s="39"/>
      <c r="AE30" s="39"/>
    </row>
    <row r="31" hidden="1" s="2" customFormat="1" ht="6.96" customHeight="1">
      <c r="A31" s="39"/>
      <c r="B31" s="45"/>
      <c r="C31" s="39"/>
      <c r="D31" s="155"/>
      <c r="E31" s="155"/>
      <c r="F31" s="155"/>
      <c r="G31" s="155"/>
      <c r="H31" s="155"/>
      <c r="I31" s="156"/>
      <c r="J31" s="155"/>
      <c r="K31" s="155"/>
      <c r="L31" s="64"/>
      <c r="S31" s="39"/>
      <c r="T31" s="39"/>
      <c r="U31" s="39"/>
      <c r="V31" s="39"/>
      <c r="W31" s="39"/>
      <c r="X31" s="39"/>
      <c r="Y31" s="39"/>
      <c r="Z31" s="39"/>
      <c r="AA31" s="39"/>
      <c r="AB31" s="39"/>
      <c r="AC31" s="39"/>
      <c r="AD31" s="39"/>
      <c r="AE31" s="39"/>
    </row>
    <row r="32" hidden="1" s="2" customFormat="1" ht="14.4" customHeight="1">
      <c r="A32" s="39"/>
      <c r="B32" s="45"/>
      <c r="C32" s="39"/>
      <c r="D32" s="39"/>
      <c r="E32" s="39"/>
      <c r="F32" s="159" t="s">
        <v>38</v>
      </c>
      <c r="G32" s="39"/>
      <c r="H32" s="39"/>
      <c r="I32" s="160" t="s">
        <v>37</v>
      </c>
      <c r="J32" s="159" t="s">
        <v>39</v>
      </c>
      <c r="K32" s="39"/>
      <c r="L32" s="64"/>
      <c r="S32" s="39"/>
      <c r="T32" s="39"/>
      <c r="U32" s="39"/>
      <c r="V32" s="39"/>
      <c r="W32" s="39"/>
      <c r="X32" s="39"/>
      <c r="Y32" s="39"/>
      <c r="Z32" s="39"/>
      <c r="AA32" s="39"/>
      <c r="AB32" s="39"/>
      <c r="AC32" s="39"/>
      <c r="AD32" s="39"/>
      <c r="AE32" s="39"/>
    </row>
    <row r="33" hidden="1" s="2" customFormat="1" ht="14.4" customHeight="1">
      <c r="A33" s="39"/>
      <c r="B33" s="45"/>
      <c r="C33" s="39"/>
      <c r="D33" s="161" t="s">
        <v>40</v>
      </c>
      <c r="E33" s="143" t="s">
        <v>41</v>
      </c>
      <c r="F33" s="162">
        <f>ROUND((SUM(BE127:BE320)),  2)</f>
        <v>0</v>
      </c>
      <c r="G33" s="39"/>
      <c r="H33" s="39"/>
      <c r="I33" s="163">
        <v>0.20999999999999999</v>
      </c>
      <c r="J33" s="162">
        <f>ROUND(((SUM(BE127:BE320))*I33),  2)</f>
        <v>0</v>
      </c>
      <c r="K33" s="39"/>
      <c r="L33" s="64"/>
      <c r="S33" s="39"/>
      <c r="T33" s="39"/>
      <c r="U33" s="39"/>
      <c r="V33" s="39"/>
      <c r="W33" s="39"/>
      <c r="X33" s="39"/>
      <c r="Y33" s="39"/>
      <c r="Z33" s="39"/>
      <c r="AA33" s="39"/>
      <c r="AB33" s="39"/>
      <c r="AC33" s="39"/>
      <c r="AD33" s="39"/>
      <c r="AE33" s="39"/>
    </row>
    <row r="34" hidden="1" s="2" customFormat="1" ht="14.4" customHeight="1">
      <c r="A34" s="39"/>
      <c r="B34" s="45"/>
      <c r="C34" s="39"/>
      <c r="D34" s="39"/>
      <c r="E34" s="143" t="s">
        <v>42</v>
      </c>
      <c r="F34" s="162">
        <f>ROUND((SUM(BF127:BF320)),  2)</f>
        <v>0</v>
      </c>
      <c r="G34" s="39"/>
      <c r="H34" s="39"/>
      <c r="I34" s="163">
        <v>0.14999999999999999</v>
      </c>
      <c r="J34" s="162">
        <f>ROUND(((SUM(BF127:BF320))*I34),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3" t="s">
        <v>43</v>
      </c>
      <c r="F35" s="162">
        <f>ROUND((SUM(BG127:BG320)),  2)</f>
        <v>0</v>
      </c>
      <c r="G35" s="39"/>
      <c r="H35" s="39"/>
      <c r="I35" s="163">
        <v>0.20999999999999999</v>
      </c>
      <c r="J35" s="162">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3" t="s">
        <v>44</v>
      </c>
      <c r="F36" s="162">
        <f>ROUND((SUM(BH127:BH320)),  2)</f>
        <v>0</v>
      </c>
      <c r="G36" s="39"/>
      <c r="H36" s="39"/>
      <c r="I36" s="163">
        <v>0.14999999999999999</v>
      </c>
      <c r="J36" s="162">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3" t="s">
        <v>45</v>
      </c>
      <c r="F37" s="162">
        <f>ROUND((SUM(BI127:BI320)),  2)</f>
        <v>0</v>
      </c>
      <c r="G37" s="39"/>
      <c r="H37" s="39"/>
      <c r="I37" s="163">
        <v>0</v>
      </c>
      <c r="J37" s="162">
        <f>0</f>
        <v>0</v>
      </c>
      <c r="K37" s="39"/>
      <c r="L37" s="64"/>
      <c r="S37" s="39"/>
      <c r="T37" s="39"/>
      <c r="U37" s="39"/>
      <c r="V37" s="39"/>
      <c r="W37" s="39"/>
      <c r="X37" s="39"/>
      <c r="Y37" s="39"/>
      <c r="Z37" s="39"/>
      <c r="AA37" s="39"/>
      <c r="AB37" s="39"/>
      <c r="AC37" s="39"/>
      <c r="AD37" s="39"/>
      <c r="AE37" s="39"/>
    </row>
    <row r="38" hidden="1" s="2" customFormat="1" ht="6.96" customHeight="1">
      <c r="A38" s="39"/>
      <c r="B38" s="45"/>
      <c r="C38" s="39"/>
      <c r="D38" s="39"/>
      <c r="E38" s="39"/>
      <c r="F38" s="39"/>
      <c r="G38" s="39"/>
      <c r="H38" s="39"/>
      <c r="I38" s="145"/>
      <c r="J38" s="39"/>
      <c r="K38" s="39"/>
      <c r="L38" s="64"/>
      <c r="S38" s="39"/>
      <c r="T38" s="39"/>
      <c r="U38" s="39"/>
      <c r="V38" s="39"/>
      <c r="W38" s="39"/>
      <c r="X38" s="39"/>
      <c r="Y38" s="39"/>
      <c r="Z38" s="39"/>
      <c r="AA38" s="39"/>
      <c r="AB38" s="39"/>
      <c r="AC38" s="39"/>
      <c r="AD38" s="39"/>
      <c r="AE38" s="39"/>
    </row>
    <row r="39" hidden="1" s="2" customFormat="1" ht="25.44" customHeight="1">
      <c r="A39" s="39"/>
      <c r="B39" s="45"/>
      <c r="C39" s="164"/>
      <c r="D39" s="165" t="s">
        <v>46</v>
      </c>
      <c r="E39" s="166"/>
      <c r="F39" s="166"/>
      <c r="G39" s="167" t="s">
        <v>47</v>
      </c>
      <c r="H39" s="168" t="s">
        <v>48</v>
      </c>
      <c r="I39" s="169"/>
      <c r="J39" s="170">
        <f>SUM(J30:J37)</f>
        <v>0</v>
      </c>
      <c r="K39" s="171"/>
      <c r="L39" s="64"/>
      <c r="S39" s="39"/>
      <c r="T39" s="39"/>
      <c r="U39" s="39"/>
      <c r="V39" s="39"/>
      <c r="W39" s="39"/>
      <c r="X39" s="39"/>
      <c r="Y39" s="39"/>
      <c r="Z39" s="39"/>
      <c r="AA39" s="39"/>
      <c r="AB39" s="39"/>
      <c r="AC39" s="39"/>
      <c r="AD39" s="39"/>
      <c r="AE39" s="39"/>
    </row>
    <row r="40" hidden="1" s="2" customFormat="1" ht="14.4" customHeight="1">
      <c r="A40" s="39"/>
      <c r="B40" s="45"/>
      <c r="C40" s="39"/>
      <c r="D40" s="39"/>
      <c r="E40" s="39"/>
      <c r="F40" s="39"/>
      <c r="G40" s="39"/>
      <c r="H40" s="39"/>
      <c r="I40" s="145"/>
      <c r="J40" s="39"/>
      <c r="K40" s="39"/>
      <c r="L40" s="64"/>
      <c r="S40" s="39"/>
      <c r="T40" s="39"/>
      <c r="U40" s="39"/>
      <c r="V40" s="39"/>
      <c r="W40" s="39"/>
      <c r="X40" s="39"/>
      <c r="Y40" s="39"/>
      <c r="Z40" s="39"/>
      <c r="AA40" s="39"/>
      <c r="AB40" s="39"/>
      <c r="AC40" s="39"/>
      <c r="AD40" s="39"/>
      <c r="AE40" s="39"/>
    </row>
    <row r="41" hidden="1" s="1" customFormat="1" ht="14.4" customHeight="1">
      <c r="B41" s="21"/>
      <c r="I41" s="137"/>
      <c r="L41" s="21"/>
    </row>
    <row r="42" hidden="1" s="1" customFormat="1" ht="14.4" customHeight="1">
      <c r="B42" s="21"/>
      <c r="I42" s="137"/>
      <c r="L42" s="21"/>
    </row>
    <row r="43" hidden="1" s="1" customFormat="1" ht="14.4" customHeight="1">
      <c r="B43" s="21"/>
      <c r="I43" s="137"/>
      <c r="L43" s="21"/>
    </row>
    <row r="44" hidden="1" s="1" customFormat="1" ht="14.4" customHeight="1">
      <c r="B44" s="21"/>
      <c r="I44" s="137"/>
      <c r="L44" s="21"/>
    </row>
    <row r="45" hidden="1" s="1" customFormat="1" ht="14.4" customHeight="1">
      <c r="B45" s="21"/>
      <c r="I45" s="137"/>
      <c r="L45" s="21"/>
    </row>
    <row r="46" hidden="1" s="1" customFormat="1" ht="14.4" customHeight="1">
      <c r="B46" s="21"/>
      <c r="I46" s="137"/>
      <c r="L46" s="21"/>
    </row>
    <row r="47" hidden="1" s="1" customFormat="1" ht="14.4" customHeight="1">
      <c r="B47" s="21"/>
      <c r="I47" s="137"/>
      <c r="L47" s="21"/>
    </row>
    <row r="48" hidden="1" s="1" customFormat="1" ht="14.4" customHeight="1">
      <c r="B48" s="21"/>
      <c r="I48" s="137"/>
      <c r="L48" s="21"/>
    </row>
    <row r="49" hidden="1" s="1" customFormat="1" ht="14.4" customHeight="1">
      <c r="B49" s="21"/>
      <c r="I49" s="137"/>
      <c r="L49" s="21"/>
    </row>
    <row r="50" hidden="1" s="2" customFormat="1" ht="14.4" customHeight="1">
      <c r="B50" s="64"/>
      <c r="D50" s="172" t="s">
        <v>49</v>
      </c>
      <c r="E50" s="173"/>
      <c r="F50" s="173"/>
      <c r="G50" s="172" t="s">
        <v>50</v>
      </c>
      <c r="H50" s="173"/>
      <c r="I50" s="174"/>
      <c r="J50" s="173"/>
      <c r="K50" s="173"/>
      <c r="L50" s="64"/>
    </row>
    <row r="51" hidden="1">
      <c r="B51" s="21"/>
      <c r="L51" s="21"/>
    </row>
    <row r="52" hidden="1">
      <c r="B52" s="21"/>
      <c r="L52" s="21"/>
    </row>
    <row r="53" hidden="1">
      <c r="B53" s="21"/>
      <c r="L53" s="21"/>
    </row>
    <row r="54" hidden="1">
      <c r="B54" s="21"/>
      <c r="L54" s="21"/>
    </row>
    <row r="55" hidden="1">
      <c r="B55" s="21"/>
      <c r="L55" s="21"/>
    </row>
    <row r="56" hidden="1">
      <c r="B56" s="21"/>
      <c r="L56" s="21"/>
    </row>
    <row r="57" hidden="1">
      <c r="B57" s="21"/>
      <c r="L57" s="21"/>
    </row>
    <row r="58" hidden="1">
      <c r="B58" s="21"/>
      <c r="L58" s="21"/>
    </row>
    <row r="59" hidden="1">
      <c r="B59" s="21"/>
      <c r="L59" s="21"/>
    </row>
    <row r="60" hidden="1">
      <c r="B60" s="21"/>
      <c r="L60" s="21"/>
    </row>
    <row r="61" hidden="1" s="2" customFormat="1">
      <c r="A61" s="39"/>
      <c r="B61" s="45"/>
      <c r="C61" s="39"/>
      <c r="D61" s="175" t="s">
        <v>51</v>
      </c>
      <c r="E61" s="176"/>
      <c r="F61" s="177" t="s">
        <v>52</v>
      </c>
      <c r="G61" s="175" t="s">
        <v>51</v>
      </c>
      <c r="H61" s="176"/>
      <c r="I61" s="178"/>
      <c r="J61" s="179" t="s">
        <v>52</v>
      </c>
      <c r="K61" s="176"/>
      <c r="L61" s="64"/>
      <c r="S61" s="39"/>
      <c r="T61" s="39"/>
      <c r="U61" s="39"/>
      <c r="V61" s="39"/>
      <c r="W61" s="39"/>
      <c r="X61" s="39"/>
      <c r="Y61" s="39"/>
      <c r="Z61" s="39"/>
      <c r="AA61" s="39"/>
      <c r="AB61" s="39"/>
      <c r="AC61" s="39"/>
      <c r="AD61" s="39"/>
      <c r="AE61" s="39"/>
    </row>
    <row r="62" hidden="1">
      <c r="B62" s="21"/>
      <c r="L62" s="21"/>
    </row>
    <row r="63" hidden="1">
      <c r="B63" s="21"/>
      <c r="L63" s="21"/>
    </row>
    <row r="64" hidden="1">
      <c r="B64" s="21"/>
      <c r="L64" s="21"/>
    </row>
    <row r="65" hidden="1" s="2" customFormat="1">
      <c r="A65" s="39"/>
      <c r="B65" s="45"/>
      <c r="C65" s="39"/>
      <c r="D65" s="172" t="s">
        <v>53</v>
      </c>
      <c r="E65" s="180"/>
      <c r="F65" s="180"/>
      <c r="G65" s="172" t="s">
        <v>54</v>
      </c>
      <c r="H65" s="180"/>
      <c r="I65" s="181"/>
      <c r="J65" s="180"/>
      <c r="K65" s="180"/>
      <c r="L65" s="64"/>
      <c r="S65" s="39"/>
      <c r="T65" s="39"/>
      <c r="U65" s="39"/>
      <c r="V65" s="39"/>
      <c r="W65" s="39"/>
      <c r="X65" s="39"/>
      <c r="Y65" s="39"/>
      <c r="Z65" s="39"/>
      <c r="AA65" s="39"/>
      <c r="AB65" s="39"/>
      <c r="AC65" s="39"/>
      <c r="AD65" s="39"/>
      <c r="AE65" s="39"/>
    </row>
    <row r="66" hidden="1">
      <c r="B66" s="21"/>
      <c r="L66" s="21"/>
    </row>
    <row r="67" hidden="1">
      <c r="B67" s="21"/>
      <c r="L67" s="21"/>
    </row>
    <row r="68" hidden="1">
      <c r="B68" s="21"/>
      <c r="L68" s="21"/>
    </row>
    <row r="69" hidden="1">
      <c r="B69" s="21"/>
      <c r="L69" s="21"/>
    </row>
    <row r="70" hidden="1">
      <c r="B70" s="21"/>
      <c r="L70" s="21"/>
    </row>
    <row r="71" hidden="1">
      <c r="B71" s="21"/>
      <c r="L71" s="21"/>
    </row>
    <row r="72" hidden="1">
      <c r="B72" s="21"/>
      <c r="L72" s="21"/>
    </row>
    <row r="73" hidden="1">
      <c r="B73" s="21"/>
      <c r="L73" s="21"/>
    </row>
    <row r="74" hidden="1">
      <c r="B74" s="21"/>
      <c r="L74" s="21"/>
    </row>
    <row r="75" hidden="1">
      <c r="B75" s="21"/>
      <c r="L75" s="21"/>
    </row>
    <row r="76" hidden="1" s="2" customFormat="1">
      <c r="A76" s="39"/>
      <c r="B76" s="45"/>
      <c r="C76" s="39"/>
      <c r="D76" s="175" t="s">
        <v>51</v>
      </c>
      <c r="E76" s="176"/>
      <c r="F76" s="177" t="s">
        <v>52</v>
      </c>
      <c r="G76" s="175" t="s">
        <v>51</v>
      </c>
      <c r="H76" s="176"/>
      <c r="I76" s="178"/>
      <c r="J76" s="179" t="s">
        <v>52</v>
      </c>
      <c r="K76" s="176"/>
      <c r="L76" s="64"/>
      <c r="S76" s="39"/>
      <c r="T76" s="39"/>
      <c r="U76" s="39"/>
      <c r="V76" s="39"/>
      <c r="W76" s="39"/>
      <c r="X76" s="39"/>
      <c r="Y76" s="39"/>
      <c r="Z76" s="39"/>
      <c r="AA76" s="39"/>
      <c r="AB76" s="39"/>
      <c r="AC76" s="39"/>
      <c r="AD76" s="39"/>
      <c r="AE76" s="39"/>
    </row>
    <row r="77" hidden="1" s="2" customFormat="1" ht="14.4" customHeight="1">
      <c r="A77" s="39"/>
      <c r="B77" s="182"/>
      <c r="C77" s="183"/>
      <c r="D77" s="183"/>
      <c r="E77" s="183"/>
      <c r="F77" s="183"/>
      <c r="G77" s="183"/>
      <c r="H77" s="183"/>
      <c r="I77" s="184"/>
      <c r="J77" s="183"/>
      <c r="K77" s="183"/>
      <c r="L77" s="64"/>
      <c r="S77" s="39"/>
      <c r="T77" s="39"/>
      <c r="U77" s="39"/>
      <c r="V77" s="39"/>
      <c r="W77" s="39"/>
      <c r="X77" s="39"/>
      <c r="Y77" s="39"/>
      <c r="Z77" s="39"/>
      <c r="AA77" s="39"/>
      <c r="AB77" s="39"/>
      <c r="AC77" s="39"/>
      <c r="AD77" s="39"/>
      <c r="AE77" s="39"/>
    </row>
    <row r="78" hidden="1"/>
    <row r="79" hidden="1"/>
    <row r="80" hidden="1"/>
    <row r="81" hidden="1" s="2" customFormat="1" ht="6.96" customHeight="1">
      <c r="A81" s="39"/>
      <c r="B81" s="185"/>
      <c r="C81" s="186"/>
      <c r="D81" s="186"/>
      <c r="E81" s="186"/>
      <c r="F81" s="186"/>
      <c r="G81" s="186"/>
      <c r="H81" s="186"/>
      <c r="I81" s="187"/>
      <c r="J81" s="186"/>
      <c r="K81" s="186"/>
      <c r="L81" s="64"/>
      <c r="S81" s="39"/>
      <c r="T81" s="39"/>
      <c r="U81" s="39"/>
      <c r="V81" s="39"/>
      <c r="W81" s="39"/>
      <c r="X81" s="39"/>
      <c r="Y81" s="39"/>
      <c r="Z81" s="39"/>
      <c r="AA81" s="39"/>
      <c r="AB81" s="39"/>
      <c r="AC81" s="39"/>
      <c r="AD81" s="39"/>
      <c r="AE81" s="39"/>
    </row>
    <row r="82" hidden="1" s="2" customFormat="1" ht="24.96" customHeight="1">
      <c r="A82" s="39"/>
      <c r="B82" s="40"/>
      <c r="C82" s="24" t="s">
        <v>94</v>
      </c>
      <c r="D82" s="41"/>
      <c r="E82" s="41"/>
      <c r="F82" s="41"/>
      <c r="G82" s="41"/>
      <c r="H82" s="41"/>
      <c r="I82" s="145"/>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145"/>
      <c r="J83" s="41"/>
      <c r="K83" s="41"/>
      <c r="L83" s="64"/>
      <c r="S83" s="39"/>
      <c r="T83" s="39"/>
      <c r="U83" s="39"/>
      <c r="V83" s="39"/>
      <c r="W83" s="39"/>
      <c r="X83" s="39"/>
      <c r="Y83" s="39"/>
      <c r="Z83" s="39"/>
      <c r="AA83" s="39"/>
      <c r="AB83" s="39"/>
      <c r="AC83" s="39"/>
      <c r="AD83" s="39"/>
      <c r="AE83" s="39"/>
    </row>
    <row r="84" hidden="1" s="2" customFormat="1" ht="12" customHeight="1">
      <c r="A84" s="39"/>
      <c r="B84" s="40"/>
      <c r="C84" s="33" t="s">
        <v>16</v>
      </c>
      <c r="D84" s="41"/>
      <c r="E84" s="41"/>
      <c r="F84" s="41"/>
      <c r="G84" s="41"/>
      <c r="H84" s="41"/>
      <c r="I84" s="145"/>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88" t="str">
        <f>E7</f>
        <v>Břeclav - Gen. Šimka, zpevněná plocha</v>
      </c>
      <c r="F85" s="33"/>
      <c r="G85" s="33"/>
      <c r="H85" s="33"/>
      <c r="I85" s="145"/>
      <c r="J85" s="41"/>
      <c r="K85" s="41"/>
      <c r="L85" s="64"/>
      <c r="S85" s="39"/>
      <c r="T85" s="39"/>
      <c r="U85" s="39"/>
      <c r="V85" s="39"/>
      <c r="W85" s="39"/>
      <c r="X85" s="39"/>
      <c r="Y85" s="39"/>
      <c r="Z85" s="39"/>
      <c r="AA85" s="39"/>
      <c r="AB85" s="39"/>
      <c r="AC85" s="39"/>
      <c r="AD85" s="39"/>
      <c r="AE85" s="39"/>
    </row>
    <row r="86" hidden="1" s="2" customFormat="1" ht="12" customHeight="1">
      <c r="A86" s="39"/>
      <c r="B86" s="40"/>
      <c r="C86" s="33" t="s">
        <v>92</v>
      </c>
      <c r="D86" s="41"/>
      <c r="E86" s="41"/>
      <c r="F86" s="41"/>
      <c r="G86" s="41"/>
      <c r="H86" s="41"/>
      <c r="I86" s="145"/>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SO 101 - Zpevněná plocha</v>
      </c>
      <c r="F87" s="41"/>
      <c r="G87" s="41"/>
      <c r="H87" s="41"/>
      <c r="I87" s="145"/>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145"/>
      <c r="J88" s="41"/>
      <c r="K88" s="41"/>
      <c r="L88" s="64"/>
      <c r="S88" s="39"/>
      <c r="T88" s="39"/>
      <c r="U88" s="39"/>
      <c r="V88" s="39"/>
      <c r="W88" s="39"/>
      <c r="X88" s="39"/>
      <c r="Y88" s="39"/>
      <c r="Z88" s="39"/>
      <c r="AA88" s="39"/>
      <c r="AB88" s="39"/>
      <c r="AC88" s="39"/>
      <c r="AD88" s="39"/>
      <c r="AE88" s="39"/>
    </row>
    <row r="89" hidden="1" s="2" customFormat="1" ht="12" customHeight="1">
      <c r="A89" s="39"/>
      <c r="B89" s="40"/>
      <c r="C89" s="33" t="s">
        <v>22</v>
      </c>
      <c r="D89" s="41"/>
      <c r="E89" s="41"/>
      <c r="F89" s="28" t="str">
        <f>F12</f>
        <v xml:space="preserve"> </v>
      </c>
      <c r="G89" s="41"/>
      <c r="H89" s="41"/>
      <c r="I89" s="148" t="s">
        <v>24</v>
      </c>
      <c r="J89" s="80" t="str">
        <f>IF(J12="","",J12)</f>
        <v>3. 4. 2021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145"/>
      <c r="J90" s="41"/>
      <c r="K90" s="41"/>
      <c r="L90" s="64"/>
      <c r="S90" s="39"/>
      <c r="T90" s="39"/>
      <c r="U90" s="39"/>
      <c r="V90" s="39"/>
      <c r="W90" s="39"/>
      <c r="X90" s="39"/>
      <c r="Y90" s="39"/>
      <c r="Z90" s="39"/>
      <c r="AA90" s="39"/>
      <c r="AB90" s="39"/>
      <c r="AC90" s="39"/>
      <c r="AD90" s="39"/>
      <c r="AE90" s="39"/>
    </row>
    <row r="91" hidden="1" s="2" customFormat="1" ht="15.15" customHeight="1">
      <c r="A91" s="39"/>
      <c r="B91" s="40"/>
      <c r="C91" s="33" t="s">
        <v>26</v>
      </c>
      <c r="D91" s="41"/>
      <c r="E91" s="41"/>
      <c r="F91" s="28" t="str">
        <f>E15</f>
        <v xml:space="preserve"> </v>
      </c>
      <c r="G91" s="41"/>
      <c r="H91" s="41"/>
      <c r="I91" s="148" t="s">
        <v>31</v>
      </c>
      <c r="J91" s="37" t="str">
        <f>E21</f>
        <v xml:space="preserve"> </v>
      </c>
      <c r="K91" s="41"/>
      <c r="L91" s="64"/>
      <c r="S91" s="39"/>
      <c r="T91" s="39"/>
      <c r="U91" s="39"/>
      <c r="V91" s="39"/>
      <c r="W91" s="39"/>
      <c r="X91" s="39"/>
      <c r="Y91" s="39"/>
      <c r="Z91" s="39"/>
      <c r="AA91" s="39"/>
      <c r="AB91" s="39"/>
      <c r="AC91" s="39"/>
      <c r="AD91" s="39"/>
      <c r="AE91" s="39"/>
    </row>
    <row r="92" hidden="1" s="2" customFormat="1" ht="15.15" customHeight="1">
      <c r="A92" s="39"/>
      <c r="B92" s="40"/>
      <c r="C92" s="33" t="s">
        <v>29</v>
      </c>
      <c r="D92" s="41"/>
      <c r="E92" s="41"/>
      <c r="F92" s="28" t="str">
        <f>IF(E18="","",E18)</f>
        <v>Vyplň údaj</v>
      </c>
      <c r="G92" s="41"/>
      <c r="H92" s="41"/>
      <c r="I92" s="148" t="s">
        <v>33</v>
      </c>
      <c r="J92" s="37" t="str">
        <f>E24</f>
        <v>Ing. Bořek Zvědělík</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145"/>
      <c r="J93" s="41"/>
      <c r="K93" s="41"/>
      <c r="L93" s="64"/>
      <c r="S93" s="39"/>
      <c r="T93" s="39"/>
      <c r="U93" s="39"/>
      <c r="V93" s="39"/>
      <c r="W93" s="39"/>
      <c r="X93" s="39"/>
      <c r="Y93" s="39"/>
      <c r="Z93" s="39"/>
      <c r="AA93" s="39"/>
      <c r="AB93" s="39"/>
      <c r="AC93" s="39"/>
      <c r="AD93" s="39"/>
      <c r="AE93" s="39"/>
    </row>
    <row r="94" hidden="1" s="2" customFormat="1" ht="29.28" customHeight="1">
      <c r="A94" s="39"/>
      <c r="B94" s="40"/>
      <c r="C94" s="189" t="s">
        <v>95</v>
      </c>
      <c r="D94" s="190"/>
      <c r="E94" s="190"/>
      <c r="F94" s="190"/>
      <c r="G94" s="190"/>
      <c r="H94" s="190"/>
      <c r="I94" s="191"/>
      <c r="J94" s="192" t="s">
        <v>96</v>
      </c>
      <c r="K94" s="190"/>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145"/>
      <c r="J95" s="41"/>
      <c r="K95" s="41"/>
      <c r="L95" s="64"/>
      <c r="S95" s="39"/>
      <c r="T95" s="39"/>
      <c r="U95" s="39"/>
      <c r="V95" s="39"/>
      <c r="W95" s="39"/>
      <c r="X95" s="39"/>
      <c r="Y95" s="39"/>
      <c r="Z95" s="39"/>
      <c r="AA95" s="39"/>
      <c r="AB95" s="39"/>
      <c r="AC95" s="39"/>
      <c r="AD95" s="39"/>
      <c r="AE95" s="39"/>
    </row>
    <row r="96" hidden="1" s="2" customFormat="1" ht="22.8" customHeight="1">
      <c r="A96" s="39"/>
      <c r="B96" s="40"/>
      <c r="C96" s="193" t="s">
        <v>97</v>
      </c>
      <c r="D96" s="41"/>
      <c r="E96" s="41"/>
      <c r="F96" s="41"/>
      <c r="G96" s="41"/>
      <c r="H96" s="41"/>
      <c r="I96" s="145"/>
      <c r="J96" s="111">
        <f>J127</f>
        <v>0</v>
      </c>
      <c r="K96" s="41"/>
      <c r="L96" s="64"/>
      <c r="S96" s="39"/>
      <c r="T96" s="39"/>
      <c r="U96" s="39"/>
      <c r="V96" s="39"/>
      <c r="W96" s="39"/>
      <c r="X96" s="39"/>
      <c r="Y96" s="39"/>
      <c r="Z96" s="39"/>
      <c r="AA96" s="39"/>
      <c r="AB96" s="39"/>
      <c r="AC96" s="39"/>
      <c r="AD96" s="39"/>
      <c r="AE96" s="39"/>
      <c r="AU96" s="18" t="s">
        <v>98</v>
      </c>
    </row>
    <row r="97" hidden="1" s="9" customFormat="1" ht="24.96" customHeight="1">
      <c r="A97" s="9"/>
      <c r="B97" s="194"/>
      <c r="C97" s="195"/>
      <c r="D97" s="196" t="s">
        <v>99</v>
      </c>
      <c r="E97" s="197"/>
      <c r="F97" s="197"/>
      <c r="G97" s="197"/>
      <c r="H97" s="197"/>
      <c r="I97" s="198"/>
      <c r="J97" s="199">
        <f>J128</f>
        <v>0</v>
      </c>
      <c r="K97" s="195"/>
      <c r="L97" s="200"/>
      <c r="S97" s="9"/>
      <c r="T97" s="9"/>
      <c r="U97" s="9"/>
      <c r="V97" s="9"/>
      <c r="W97" s="9"/>
      <c r="X97" s="9"/>
      <c r="Y97" s="9"/>
      <c r="Z97" s="9"/>
      <c r="AA97" s="9"/>
      <c r="AB97" s="9"/>
      <c r="AC97" s="9"/>
      <c r="AD97" s="9"/>
      <c r="AE97" s="9"/>
    </row>
    <row r="98" hidden="1" s="10" customFormat="1" ht="19.92" customHeight="1">
      <c r="A98" s="10"/>
      <c r="B98" s="201"/>
      <c r="C98" s="202"/>
      <c r="D98" s="203" t="s">
        <v>100</v>
      </c>
      <c r="E98" s="204"/>
      <c r="F98" s="204"/>
      <c r="G98" s="204"/>
      <c r="H98" s="204"/>
      <c r="I98" s="205"/>
      <c r="J98" s="206">
        <f>J129</f>
        <v>0</v>
      </c>
      <c r="K98" s="202"/>
      <c r="L98" s="207"/>
      <c r="S98" s="10"/>
      <c r="T98" s="10"/>
      <c r="U98" s="10"/>
      <c r="V98" s="10"/>
      <c r="W98" s="10"/>
      <c r="X98" s="10"/>
      <c r="Y98" s="10"/>
      <c r="Z98" s="10"/>
      <c r="AA98" s="10"/>
      <c r="AB98" s="10"/>
      <c r="AC98" s="10"/>
      <c r="AD98" s="10"/>
      <c r="AE98" s="10"/>
    </row>
    <row r="99" hidden="1" s="10" customFormat="1" ht="19.92" customHeight="1">
      <c r="A99" s="10"/>
      <c r="B99" s="201"/>
      <c r="C99" s="202"/>
      <c r="D99" s="203" t="s">
        <v>101</v>
      </c>
      <c r="E99" s="204"/>
      <c r="F99" s="204"/>
      <c r="G99" s="204"/>
      <c r="H99" s="204"/>
      <c r="I99" s="205"/>
      <c r="J99" s="206">
        <f>J202</f>
        <v>0</v>
      </c>
      <c r="K99" s="202"/>
      <c r="L99" s="207"/>
      <c r="S99" s="10"/>
      <c r="T99" s="10"/>
      <c r="U99" s="10"/>
      <c r="V99" s="10"/>
      <c r="W99" s="10"/>
      <c r="X99" s="10"/>
      <c r="Y99" s="10"/>
      <c r="Z99" s="10"/>
      <c r="AA99" s="10"/>
      <c r="AB99" s="10"/>
      <c r="AC99" s="10"/>
      <c r="AD99" s="10"/>
      <c r="AE99" s="10"/>
    </row>
    <row r="100" hidden="1" s="10" customFormat="1" ht="19.92" customHeight="1">
      <c r="A100" s="10"/>
      <c r="B100" s="201"/>
      <c r="C100" s="202"/>
      <c r="D100" s="203" t="s">
        <v>102</v>
      </c>
      <c r="E100" s="204"/>
      <c r="F100" s="204"/>
      <c r="G100" s="204"/>
      <c r="H100" s="204"/>
      <c r="I100" s="205"/>
      <c r="J100" s="206">
        <f>J211</f>
        <v>0</v>
      </c>
      <c r="K100" s="202"/>
      <c r="L100" s="207"/>
      <c r="S100" s="10"/>
      <c r="T100" s="10"/>
      <c r="U100" s="10"/>
      <c r="V100" s="10"/>
      <c r="W100" s="10"/>
      <c r="X100" s="10"/>
      <c r="Y100" s="10"/>
      <c r="Z100" s="10"/>
      <c r="AA100" s="10"/>
      <c r="AB100" s="10"/>
      <c r="AC100" s="10"/>
      <c r="AD100" s="10"/>
      <c r="AE100" s="10"/>
    </row>
    <row r="101" hidden="1" s="10" customFormat="1" ht="19.92" customHeight="1">
      <c r="A101" s="10"/>
      <c r="B101" s="201"/>
      <c r="C101" s="202"/>
      <c r="D101" s="203" t="s">
        <v>103</v>
      </c>
      <c r="E101" s="204"/>
      <c r="F101" s="204"/>
      <c r="G101" s="204"/>
      <c r="H101" s="204"/>
      <c r="I101" s="205"/>
      <c r="J101" s="206">
        <f>J219</f>
        <v>0</v>
      </c>
      <c r="K101" s="202"/>
      <c r="L101" s="207"/>
      <c r="S101" s="10"/>
      <c r="T101" s="10"/>
      <c r="U101" s="10"/>
      <c r="V101" s="10"/>
      <c r="W101" s="10"/>
      <c r="X101" s="10"/>
      <c r="Y101" s="10"/>
      <c r="Z101" s="10"/>
      <c r="AA101" s="10"/>
      <c r="AB101" s="10"/>
      <c r="AC101" s="10"/>
      <c r="AD101" s="10"/>
      <c r="AE101" s="10"/>
    </row>
    <row r="102" hidden="1" s="10" customFormat="1" ht="19.92" customHeight="1">
      <c r="A102" s="10"/>
      <c r="B102" s="201"/>
      <c r="C102" s="202"/>
      <c r="D102" s="203" t="s">
        <v>104</v>
      </c>
      <c r="E102" s="204"/>
      <c r="F102" s="204"/>
      <c r="G102" s="204"/>
      <c r="H102" s="204"/>
      <c r="I102" s="205"/>
      <c r="J102" s="206">
        <f>J260</f>
        <v>0</v>
      </c>
      <c r="K102" s="202"/>
      <c r="L102" s="207"/>
      <c r="S102" s="10"/>
      <c r="T102" s="10"/>
      <c r="U102" s="10"/>
      <c r="V102" s="10"/>
      <c r="W102" s="10"/>
      <c r="X102" s="10"/>
      <c r="Y102" s="10"/>
      <c r="Z102" s="10"/>
      <c r="AA102" s="10"/>
      <c r="AB102" s="10"/>
      <c r="AC102" s="10"/>
      <c r="AD102" s="10"/>
      <c r="AE102" s="10"/>
    </row>
    <row r="103" hidden="1" s="10" customFormat="1" ht="19.92" customHeight="1">
      <c r="A103" s="10"/>
      <c r="B103" s="201"/>
      <c r="C103" s="202"/>
      <c r="D103" s="203" t="s">
        <v>105</v>
      </c>
      <c r="E103" s="204"/>
      <c r="F103" s="204"/>
      <c r="G103" s="204"/>
      <c r="H103" s="204"/>
      <c r="I103" s="205"/>
      <c r="J103" s="206">
        <f>J265</f>
        <v>0</v>
      </c>
      <c r="K103" s="202"/>
      <c r="L103" s="207"/>
      <c r="S103" s="10"/>
      <c r="T103" s="10"/>
      <c r="U103" s="10"/>
      <c r="V103" s="10"/>
      <c r="W103" s="10"/>
      <c r="X103" s="10"/>
      <c r="Y103" s="10"/>
      <c r="Z103" s="10"/>
      <c r="AA103" s="10"/>
      <c r="AB103" s="10"/>
      <c r="AC103" s="10"/>
      <c r="AD103" s="10"/>
      <c r="AE103" s="10"/>
    </row>
    <row r="104" hidden="1" s="10" customFormat="1" ht="19.92" customHeight="1">
      <c r="A104" s="10"/>
      <c r="B104" s="201"/>
      <c r="C104" s="202"/>
      <c r="D104" s="203" t="s">
        <v>106</v>
      </c>
      <c r="E104" s="204"/>
      <c r="F104" s="204"/>
      <c r="G104" s="204"/>
      <c r="H104" s="204"/>
      <c r="I104" s="205"/>
      <c r="J104" s="206">
        <f>J288</f>
        <v>0</v>
      </c>
      <c r="K104" s="202"/>
      <c r="L104" s="207"/>
      <c r="S104" s="10"/>
      <c r="T104" s="10"/>
      <c r="U104" s="10"/>
      <c r="V104" s="10"/>
      <c r="W104" s="10"/>
      <c r="X104" s="10"/>
      <c r="Y104" s="10"/>
      <c r="Z104" s="10"/>
      <c r="AA104" s="10"/>
      <c r="AB104" s="10"/>
      <c r="AC104" s="10"/>
      <c r="AD104" s="10"/>
      <c r="AE104" s="10"/>
    </row>
    <row r="105" hidden="1" s="10" customFormat="1" ht="19.92" customHeight="1">
      <c r="A105" s="10"/>
      <c r="B105" s="201"/>
      <c r="C105" s="202"/>
      <c r="D105" s="203" t="s">
        <v>107</v>
      </c>
      <c r="E105" s="204"/>
      <c r="F105" s="204"/>
      <c r="G105" s="204"/>
      <c r="H105" s="204"/>
      <c r="I105" s="205"/>
      <c r="J105" s="206">
        <f>J310</f>
        <v>0</v>
      </c>
      <c r="K105" s="202"/>
      <c r="L105" s="207"/>
      <c r="S105" s="10"/>
      <c r="T105" s="10"/>
      <c r="U105" s="10"/>
      <c r="V105" s="10"/>
      <c r="W105" s="10"/>
      <c r="X105" s="10"/>
      <c r="Y105" s="10"/>
      <c r="Z105" s="10"/>
      <c r="AA105" s="10"/>
      <c r="AB105" s="10"/>
      <c r="AC105" s="10"/>
      <c r="AD105" s="10"/>
      <c r="AE105" s="10"/>
    </row>
    <row r="106" hidden="1" s="9" customFormat="1" ht="24.96" customHeight="1">
      <c r="A106" s="9"/>
      <c r="B106" s="194"/>
      <c r="C106" s="195"/>
      <c r="D106" s="196" t="s">
        <v>108</v>
      </c>
      <c r="E106" s="197"/>
      <c r="F106" s="197"/>
      <c r="G106" s="197"/>
      <c r="H106" s="197"/>
      <c r="I106" s="198"/>
      <c r="J106" s="199">
        <f>J313</f>
        <v>0</v>
      </c>
      <c r="K106" s="195"/>
      <c r="L106" s="200"/>
      <c r="S106" s="9"/>
      <c r="T106" s="9"/>
      <c r="U106" s="9"/>
      <c r="V106" s="9"/>
      <c r="W106" s="9"/>
      <c r="X106" s="9"/>
      <c r="Y106" s="9"/>
      <c r="Z106" s="9"/>
      <c r="AA106" s="9"/>
      <c r="AB106" s="9"/>
      <c r="AC106" s="9"/>
      <c r="AD106" s="9"/>
      <c r="AE106" s="9"/>
    </row>
    <row r="107" hidden="1" s="10" customFormat="1" ht="19.92" customHeight="1">
      <c r="A107" s="10"/>
      <c r="B107" s="201"/>
      <c r="C107" s="202"/>
      <c r="D107" s="203" t="s">
        <v>109</v>
      </c>
      <c r="E107" s="204"/>
      <c r="F107" s="204"/>
      <c r="G107" s="204"/>
      <c r="H107" s="204"/>
      <c r="I107" s="205"/>
      <c r="J107" s="206">
        <f>J314</f>
        <v>0</v>
      </c>
      <c r="K107" s="202"/>
      <c r="L107" s="207"/>
      <c r="S107" s="10"/>
      <c r="T107" s="10"/>
      <c r="U107" s="10"/>
      <c r="V107" s="10"/>
      <c r="W107" s="10"/>
      <c r="X107" s="10"/>
      <c r="Y107" s="10"/>
      <c r="Z107" s="10"/>
      <c r="AA107" s="10"/>
      <c r="AB107" s="10"/>
      <c r="AC107" s="10"/>
      <c r="AD107" s="10"/>
      <c r="AE107" s="10"/>
    </row>
    <row r="108" hidden="1" s="2" customFormat="1" ht="21.84" customHeight="1">
      <c r="A108" s="39"/>
      <c r="B108" s="40"/>
      <c r="C108" s="41"/>
      <c r="D108" s="41"/>
      <c r="E108" s="41"/>
      <c r="F108" s="41"/>
      <c r="G108" s="41"/>
      <c r="H108" s="41"/>
      <c r="I108" s="145"/>
      <c r="J108" s="41"/>
      <c r="K108" s="41"/>
      <c r="L108" s="64"/>
      <c r="S108" s="39"/>
      <c r="T108" s="39"/>
      <c r="U108" s="39"/>
      <c r="V108" s="39"/>
      <c r="W108" s="39"/>
      <c r="X108" s="39"/>
      <c r="Y108" s="39"/>
      <c r="Z108" s="39"/>
      <c r="AA108" s="39"/>
      <c r="AB108" s="39"/>
      <c r="AC108" s="39"/>
      <c r="AD108" s="39"/>
      <c r="AE108" s="39"/>
    </row>
    <row r="109" hidden="1" s="2" customFormat="1" ht="6.96" customHeight="1">
      <c r="A109" s="39"/>
      <c r="B109" s="67"/>
      <c r="C109" s="68"/>
      <c r="D109" s="68"/>
      <c r="E109" s="68"/>
      <c r="F109" s="68"/>
      <c r="G109" s="68"/>
      <c r="H109" s="68"/>
      <c r="I109" s="184"/>
      <c r="J109" s="68"/>
      <c r="K109" s="68"/>
      <c r="L109" s="64"/>
      <c r="S109" s="39"/>
      <c r="T109" s="39"/>
      <c r="U109" s="39"/>
      <c r="V109" s="39"/>
      <c r="W109" s="39"/>
      <c r="X109" s="39"/>
      <c r="Y109" s="39"/>
      <c r="Z109" s="39"/>
      <c r="AA109" s="39"/>
      <c r="AB109" s="39"/>
      <c r="AC109" s="39"/>
      <c r="AD109" s="39"/>
      <c r="AE109" s="39"/>
    </row>
    <row r="110" hidden="1"/>
    <row r="111" hidden="1"/>
    <row r="112" hidden="1"/>
    <row r="113" s="2" customFormat="1" ht="6.96" customHeight="1">
      <c r="A113" s="39"/>
      <c r="B113" s="69"/>
      <c r="C113" s="70"/>
      <c r="D113" s="70"/>
      <c r="E113" s="70"/>
      <c r="F113" s="70"/>
      <c r="G113" s="70"/>
      <c r="H113" s="70"/>
      <c r="I113" s="187"/>
      <c r="J113" s="70"/>
      <c r="K113" s="70"/>
      <c r="L113" s="64"/>
      <c r="S113" s="39"/>
      <c r="T113" s="39"/>
      <c r="U113" s="39"/>
      <c r="V113" s="39"/>
      <c r="W113" s="39"/>
      <c r="X113" s="39"/>
      <c r="Y113" s="39"/>
      <c r="Z113" s="39"/>
      <c r="AA113" s="39"/>
      <c r="AB113" s="39"/>
      <c r="AC113" s="39"/>
      <c r="AD113" s="39"/>
      <c r="AE113" s="39"/>
    </row>
    <row r="114" s="2" customFormat="1" ht="24.96" customHeight="1">
      <c r="A114" s="39"/>
      <c r="B114" s="40"/>
      <c r="C114" s="24" t="s">
        <v>110</v>
      </c>
      <c r="D114" s="41"/>
      <c r="E114" s="41"/>
      <c r="F114" s="41"/>
      <c r="G114" s="41"/>
      <c r="H114" s="41"/>
      <c r="I114" s="145"/>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145"/>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16</v>
      </c>
      <c r="D116" s="41"/>
      <c r="E116" s="41"/>
      <c r="F116" s="41"/>
      <c r="G116" s="41"/>
      <c r="H116" s="41"/>
      <c r="I116" s="145"/>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188" t="str">
        <f>E7</f>
        <v>Břeclav - Gen. Šimka, zpevněná plocha</v>
      </c>
      <c r="F117" s="33"/>
      <c r="G117" s="33"/>
      <c r="H117" s="33"/>
      <c r="I117" s="145"/>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92</v>
      </c>
      <c r="D118" s="41"/>
      <c r="E118" s="41"/>
      <c r="F118" s="41"/>
      <c r="G118" s="41"/>
      <c r="H118" s="41"/>
      <c r="I118" s="145"/>
      <c r="J118" s="41"/>
      <c r="K118" s="41"/>
      <c r="L118" s="64"/>
      <c r="S118" s="39"/>
      <c r="T118" s="39"/>
      <c r="U118" s="39"/>
      <c r="V118" s="39"/>
      <c r="W118" s="39"/>
      <c r="X118" s="39"/>
      <c r="Y118" s="39"/>
      <c r="Z118" s="39"/>
      <c r="AA118" s="39"/>
      <c r="AB118" s="39"/>
      <c r="AC118" s="39"/>
      <c r="AD118" s="39"/>
      <c r="AE118" s="39"/>
    </row>
    <row r="119" s="2" customFormat="1" ht="16.5" customHeight="1">
      <c r="A119" s="39"/>
      <c r="B119" s="40"/>
      <c r="C119" s="41"/>
      <c r="D119" s="41"/>
      <c r="E119" s="77" t="str">
        <f>E9</f>
        <v>SO 101 - Zpevněná plocha</v>
      </c>
      <c r="F119" s="41"/>
      <c r="G119" s="41"/>
      <c r="H119" s="41"/>
      <c r="I119" s="145"/>
      <c r="J119" s="41"/>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145"/>
      <c r="J120" s="41"/>
      <c r="K120" s="41"/>
      <c r="L120" s="64"/>
      <c r="S120" s="39"/>
      <c r="T120" s="39"/>
      <c r="U120" s="39"/>
      <c r="V120" s="39"/>
      <c r="W120" s="39"/>
      <c r="X120" s="39"/>
      <c r="Y120" s="39"/>
      <c r="Z120" s="39"/>
      <c r="AA120" s="39"/>
      <c r="AB120" s="39"/>
      <c r="AC120" s="39"/>
      <c r="AD120" s="39"/>
      <c r="AE120" s="39"/>
    </row>
    <row r="121" s="2" customFormat="1" ht="12" customHeight="1">
      <c r="A121" s="39"/>
      <c r="B121" s="40"/>
      <c r="C121" s="33" t="s">
        <v>22</v>
      </c>
      <c r="D121" s="41"/>
      <c r="E121" s="41"/>
      <c r="F121" s="28" t="str">
        <f>F12</f>
        <v xml:space="preserve"> </v>
      </c>
      <c r="G121" s="41"/>
      <c r="H121" s="41"/>
      <c r="I121" s="148" t="s">
        <v>24</v>
      </c>
      <c r="J121" s="80" t="str">
        <f>IF(J12="","",J12)</f>
        <v>3. 4. 2021</v>
      </c>
      <c r="K121" s="41"/>
      <c r="L121" s="64"/>
      <c r="S121" s="39"/>
      <c r="T121" s="39"/>
      <c r="U121" s="39"/>
      <c r="V121" s="39"/>
      <c r="W121" s="39"/>
      <c r="X121" s="39"/>
      <c r="Y121" s="39"/>
      <c r="Z121" s="39"/>
      <c r="AA121" s="39"/>
      <c r="AB121" s="39"/>
      <c r="AC121" s="39"/>
      <c r="AD121" s="39"/>
      <c r="AE121" s="39"/>
    </row>
    <row r="122" s="2" customFormat="1" ht="6.96" customHeight="1">
      <c r="A122" s="39"/>
      <c r="B122" s="40"/>
      <c r="C122" s="41"/>
      <c r="D122" s="41"/>
      <c r="E122" s="41"/>
      <c r="F122" s="41"/>
      <c r="G122" s="41"/>
      <c r="H122" s="41"/>
      <c r="I122" s="145"/>
      <c r="J122" s="41"/>
      <c r="K122" s="41"/>
      <c r="L122" s="64"/>
      <c r="S122" s="39"/>
      <c r="T122" s="39"/>
      <c r="U122" s="39"/>
      <c r="V122" s="39"/>
      <c r="W122" s="39"/>
      <c r="X122" s="39"/>
      <c r="Y122" s="39"/>
      <c r="Z122" s="39"/>
      <c r="AA122" s="39"/>
      <c r="AB122" s="39"/>
      <c r="AC122" s="39"/>
      <c r="AD122" s="39"/>
      <c r="AE122" s="39"/>
    </row>
    <row r="123" s="2" customFormat="1" ht="15.15" customHeight="1">
      <c r="A123" s="39"/>
      <c r="B123" s="40"/>
      <c r="C123" s="33" t="s">
        <v>26</v>
      </c>
      <c r="D123" s="41"/>
      <c r="E123" s="41"/>
      <c r="F123" s="28" t="str">
        <f>E15</f>
        <v xml:space="preserve"> </v>
      </c>
      <c r="G123" s="41"/>
      <c r="H123" s="41"/>
      <c r="I123" s="148" t="s">
        <v>31</v>
      </c>
      <c r="J123" s="37" t="str">
        <f>E21</f>
        <v xml:space="preserve"> </v>
      </c>
      <c r="K123" s="41"/>
      <c r="L123" s="64"/>
      <c r="S123" s="39"/>
      <c r="T123" s="39"/>
      <c r="U123" s="39"/>
      <c r="V123" s="39"/>
      <c r="W123" s="39"/>
      <c r="X123" s="39"/>
      <c r="Y123" s="39"/>
      <c r="Z123" s="39"/>
      <c r="AA123" s="39"/>
      <c r="AB123" s="39"/>
      <c r="AC123" s="39"/>
      <c r="AD123" s="39"/>
      <c r="AE123" s="39"/>
    </row>
    <row r="124" s="2" customFormat="1" ht="15.15" customHeight="1">
      <c r="A124" s="39"/>
      <c r="B124" s="40"/>
      <c r="C124" s="33" t="s">
        <v>29</v>
      </c>
      <c r="D124" s="41"/>
      <c r="E124" s="41"/>
      <c r="F124" s="28" t="str">
        <f>IF(E18="","",E18)</f>
        <v>Vyplň údaj</v>
      </c>
      <c r="G124" s="41"/>
      <c r="H124" s="41"/>
      <c r="I124" s="148" t="s">
        <v>33</v>
      </c>
      <c r="J124" s="37" t="str">
        <f>E24</f>
        <v>Ing. Bořek Zvědělík</v>
      </c>
      <c r="K124" s="41"/>
      <c r="L124" s="64"/>
      <c r="S124" s="39"/>
      <c r="T124" s="39"/>
      <c r="U124" s="39"/>
      <c r="V124" s="39"/>
      <c r="W124" s="39"/>
      <c r="X124" s="39"/>
      <c r="Y124" s="39"/>
      <c r="Z124" s="39"/>
      <c r="AA124" s="39"/>
      <c r="AB124" s="39"/>
      <c r="AC124" s="39"/>
      <c r="AD124" s="39"/>
      <c r="AE124" s="39"/>
    </row>
    <row r="125" s="2" customFormat="1" ht="10.32" customHeight="1">
      <c r="A125" s="39"/>
      <c r="B125" s="40"/>
      <c r="C125" s="41"/>
      <c r="D125" s="41"/>
      <c r="E125" s="41"/>
      <c r="F125" s="41"/>
      <c r="G125" s="41"/>
      <c r="H125" s="41"/>
      <c r="I125" s="145"/>
      <c r="J125" s="41"/>
      <c r="K125" s="41"/>
      <c r="L125" s="64"/>
      <c r="S125" s="39"/>
      <c r="T125" s="39"/>
      <c r="U125" s="39"/>
      <c r="V125" s="39"/>
      <c r="W125" s="39"/>
      <c r="X125" s="39"/>
      <c r="Y125" s="39"/>
      <c r="Z125" s="39"/>
      <c r="AA125" s="39"/>
      <c r="AB125" s="39"/>
      <c r="AC125" s="39"/>
      <c r="AD125" s="39"/>
      <c r="AE125" s="39"/>
    </row>
    <row r="126" s="11" customFormat="1" ht="29.28" customHeight="1">
      <c r="A126" s="208"/>
      <c r="B126" s="209"/>
      <c r="C126" s="210" t="s">
        <v>111</v>
      </c>
      <c r="D126" s="211" t="s">
        <v>61</v>
      </c>
      <c r="E126" s="211" t="s">
        <v>57</v>
      </c>
      <c r="F126" s="211" t="s">
        <v>58</v>
      </c>
      <c r="G126" s="211" t="s">
        <v>112</v>
      </c>
      <c r="H126" s="211" t="s">
        <v>113</v>
      </c>
      <c r="I126" s="212" t="s">
        <v>114</v>
      </c>
      <c r="J126" s="211" t="s">
        <v>96</v>
      </c>
      <c r="K126" s="213" t="s">
        <v>115</v>
      </c>
      <c r="L126" s="214"/>
      <c r="M126" s="101" t="s">
        <v>1</v>
      </c>
      <c r="N126" s="102" t="s">
        <v>40</v>
      </c>
      <c r="O126" s="102" t="s">
        <v>116</v>
      </c>
      <c r="P126" s="102" t="s">
        <v>117</v>
      </c>
      <c r="Q126" s="102" t="s">
        <v>118</v>
      </c>
      <c r="R126" s="102" t="s">
        <v>119</v>
      </c>
      <c r="S126" s="102" t="s">
        <v>120</v>
      </c>
      <c r="T126" s="103" t="s">
        <v>121</v>
      </c>
      <c r="U126" s="208"/>
      <c r="V126" s="208"/>
      <c r="W126" s="208"/>
      <c r="X126" s="208"/>
      <c r="Y126" s="208"/>
      <c r="Z126" s="208"/>
      <c r="AA126" s="208"/>
      <c r="AB126" s="208"/>
      <c r="AC126" s="208"/>
      <c r="AD126" s="208"/>
      <c r="AE126" s="208"/>
    </row>
    <row r="127" s="2" customFormat="1" ht="22.8" customHeight="1">
      <c r="A127" s="39"/>
      <c r="B127" s="40"/>
      <c r="C127" s="108" t="s">
        <v>122</v>
      </c>
      <c r="D127" s="41"/>
      <c r="E127" s="41"/>
      <c r="F127" s="41"/>
      <c r="G127" s="41"/>
      <c r="H127" s="41"/>
      <c r="I127" s="145"/>
      <c r="J127" s="215">
        <f>BK127</f>
        <v>0</v>
      </c>
      <c r="K127" s="41"/>
      <c r="L127" s="45"/>
      <c r="M127" s="104"/>
      <c r="N127" s="216"/>
      <c r="O127" s="105"/>
      <c r="P127" s="217">
        <f>P128+P313</f>
        <v>0</v>
      </c>
      <c r="Q127" s="105"/>
      <c r="R127" s="217">
        <f>R128+R313</f>
        <v>119.55543900000001</v>
      </c>
      <c r="S127" s="105"/>
      <c r="T127" s="218">
        <f>T128+T313</f>
        <v>80.222000000000008</v>
      </c>
      <c r="U127" s="39"/>
      <c r="V127" s="39"/>
      <c r="W127" s="39"/>
      <c r="X127" s="39"/>
      <c r="Y127" s="39"/>
      <c r="Z127" s="39"/>
      <c r="AA127" s="39"/>
      <c r="AB127" s="39"/>
      <c r="AC127" s="39"/>
      <c r="AD127" s="39"/>
      <c r="AE127" s="39"/>
      <c r="AT127" s="18" t="s">
        <v>75</v>
      </c>
      <c r="AU127" s="18" t="s">
        <v>98</v>
      </c>
      <c r="BK127" s="219">
        <f>BK128+BK313</f>
        <v>0</v>
      </c>
    </row>
    <row r="128" s="12" customFormat="1" ht="25.92" customHeight="1">
      <c r="A128" s="12"/>
      <c r="B128" s="220"/>
      <c r="C128" s="221"/>
      <c r="D128" s="222" t="s">
        <v>75</v>
      </c>
      <c r="E128" s="223" t="s">
        <v>123</v>
      </c>
      <c r="F128" s="223" t="s">
        <v>124</v>
      </c>
      <c r="G128" s="221"/>
      <c r="H128" s="221"/>
      <c r="I128" s="224"/>
      <c r="J128" s="225">
        <f>BK128</f>
        <v>0</v>
      </c>
      <c r="K128" s="221"/>
      <c r="L128" s="226"/>
      <c r="M128" s="227"/>
      <c r="N128" s="228"/>
      <c r="O128" s="228"/>
      <c r="P128" s="229">
        <f>P129+P202+P211+P219+P260+P265+P288+P310</f>
        <v>0</v>
      </c>
      <c r="Q128" s="228"/>
      <c r="R128" s="229">
        <f>R129+R202+R211+R219+R260+R265+R288+R310</f>
        <v>119.53125900000001</v>
      </c>
      <c r="S128" s="228"/>
      <c r="T128" s="230">
        <f>T129+T202+T211+T219+T260+T265+T288+T310</f>
        <v>80.222000000000008</v>
      </c>
      <c r="U128" s="12"/>
      <c r="V128" s="12"/>
      <c r="W128" s="12"/>
      <c r="X128" s="12"/>
      <c r="Y128" s="12"/>
      <c r="Z128" s="12"/>
      <c r="AA128" s="12"/>
      <c r="AB128" s="12"/>
      <c r="AC128" s="12"/>
      <c r="AD128" s="12"/>
      <c r="AE128" s="12"/>
      <c r="AR128" s="231" t="s">
        <v>84</v>
      </c>
      <c r="AT128" s="232" t="s">
        <v>75</v>
      </c>
      <c r="AU128" s="232" t="s">
        <v>76</v>
      </c>
      <c r="AY128" s="231" t="s">
        <v>125</v>
      </c>
      <c r="BK128" s="233">
        <f>BK129+BK202+BK211+BK219+BK260+BK265+BK288+BK310</f>
        <v>0</v>
      </c>
    </row>
    <row r="129" s="12" customFormat="1" ht="22.8" customHeight="1">
      <c r="A129" s="12"/>
      <c r="B129" s="220"/>
      <c r="C129" s="221"/>
      <c r="D129" s="222" t="s">
        <v>75</v>
      </c>
      <c r="E129" s="234" t="s">
        <v>84</v>
      </c>
      <c r="F129" s="234" t="s">
        <v>126</v>
      </c>
      <c r="G129" s="221"/>
      <c r="H129" s="221"/>
      <c r="I129" s="224"/>
      <c r="J129" s="235">
        <f>BK129</f>
        <v>0</v>
      </c>
      <c r="K129" s="221"/>
      <c r="L129" s="226"/>
      <c r="M129" s="227"/>
      <c r="N129" s="228"/>
      <c r="O129" s="228"/>
      <c r="P129" s="229">
        <f>SUM(P130:P201)</f>
        <v>0</v>
      </c>
      <c r="Q129" s="228"/>
      <c r="R129" s="229">
        <f>SUM(R130:R201)</f>
        <v>13.318160000000001</v>
      </c>
      <c r="S129" s="228"/>
      <c r="T129" s="230">
        <f>SUM(T130:T201)</f>
        <v>80.222000000000008</v>
      </c>
      <c r="U129" s="12"/>
      <c r="V129" s="12"/>
      <c r="W129" s="12"/>
      <c r="X129" s="12"/>
      <c r="Y129" s="12"/>
      <c r="Z129" s="12"/>
      <c r="AA129" s="12"/>
      <c r="AB129" s="12"/>
      <c r="AC129" s="12"/>
      <c r="AD129" s="12"/>
      <c r="AE129" s="12"/>
      <c r="AR129" s="231" t="s">
        <v>84</v>
      </c>
      <c r="AT129" s="232" t="s">
        <v>75</v>
      </c>
      <c r="AU129" s="232" t="s">
        <v>84</v>
      </c>
      <c r="AY129" s="231" t="s">
        <v>125</v>
      </c>
      <c r="BK129" s="233">
        <f>SUM(BK130:BK201)</f>
        <v>0</v>
      </c>
    </row>
    <row r="130" s="2" customFormat="1" ht="14.4" customHeight="1">
      <c r="A130" s="39"/>
      <c r="B130" s="40"/>
      <c r="C130" s="236" t="s">
        <v>84</v>
      </c>
      <c r="D130" s="236" t="s">
        <v>127</v>
      </c>
      <c r="E130" s="237" t="s">
        <v>128</v>
      </c>
      <c r="F130" s="238" t="s">
        <v>129</v>
      </c>
      <c r="G130" s="239" t="s">
        <v>130</v>
      </c>
      <c r="H130" s="240">
        <v>755</v>
      </c>
      <c r="I130" s="241"/>
      <c r="J130" s="242">
        <f>ROUND(I130*H130,2)</f>
        <v>0</v>
      </c>
      <c r="K130" s="238" t="s">
        <v>131</v>
      </c>
      <c r="L130" s="45"/>
      <c r="M130" s="243" t="s">
        <v>1</v>
      </c>
      <c r="N130" s="244" t="s">
        <v>41</v>
      </c>
      <c r="O130" s="92"/>
      <c r="P130" s="245">
        <f>O130*H130</f>
        <v>0</v>
      </c>
      <c r="Q130" s="245">
        <v>0</v>
      </c>
      <c r="R130" s="245">
        <f>Q130*H130</f>
        <v>0</v>
      </c>
      <c r="S130" s="245">
        <v>0</v>
      </c>
      <c r="T130" s="246">
        <f>S130*H130</f>
        <v>0</v>
      </c>
      <c r="U130" s="39"/>
      <c r="V130" s="39"/>
      <c r="W130" s="39"/>
      <c r="X130" s="39"/>
      <c r="Y130" s="39"/>
      <c r="Z130" s="39"/>
      <c r="AA130" s="39"/>
      <c r="AB130" s="39"/>
      <c r="AC130" s="39"/>
      <c r="AD130" s="39"/>
      <c r="AE130" s="39"/>
      <c r="AR130" s="247" t="s">
        <v>132</v>
      </c>
      <c r="AT130" s="247" t="s">
        <v>127</v>
      </c>
      <c r="AU130" s="247" t="s">
        <v>86</v>
      </c>
      <c r="AY130" s="18" t="s">
        <v>125</v>
      </c>
      <c r="BE130" s="248">
        <f>IF(N130="základní",J130,0)</f>
        <v>0</v>
      </c>
      <c r="BF130" s="248">
        <f>IF(N130="snížená",J130,0)</f>
        <v>0</v>
      </c>
      <c r="BG130" s="248">
        <f>IF(N130="zákl. přenesená",J130,0)</f>
        <v>0</v>
      </c>
      <c r="BH130" s="248">
        <f>IF(N130="sníž. přenesená",J130,0)</f>
        <v>0</v>
      </c>
      <c r="BI130" s="248">
        <f>IF(N130="nulová",J130,0)</f>
        <v>0</v>
      </c>
      <c r="BJ130" s="18" t="s">
        <v>84</v>
      </c>
      <c r="BK130" s="248">
        <f>ROUND(I130*H130,2)</f>
        <v>0</v>
      </c>
      <c r="BL130" s="18" t="s">
        <v>132</v>
      </c>
      <c r="BM130" s="247" t="s">
        <v>133</v>
      </c>
    </row>
    <row r="131" s="2" customFormat="1">
      <c r="A131" s="39"/>
      <c r="B131" s="40"/>
      <c r="C131" s="41"/>
      <c r="D131" s="249" t="s">
        <v>134</v>
      </c>
      <c r="E131" s="41"/>
      <c r="F131" s="250" t="s">
        <v>135</v>
      </c>
      <c r="G131" s="41"/>
      <c r="H131" s="41"/>
      <c r="I131" s="145"/>
      <c r="J131" s="41"/>
      <c r="K131" s="41"/>
      <c r="L131" s="45"/>
      <c r="M131" s="251"/>
      <c r="N131" s="252"/>
      <c r="O131" s="92"/>
      <c r="P131" s="92"/>
      <c r="Q131" s="92"/>
      <c r="R131" s="92"/>
      <c r="S131" s="92"/>
      <c r="T131" s="93"/>
      <c r="U131" s="39"/>
      <c r="V131" s="39"/>
      <c r="W131" s="39"/>
      <c r="X131" s="39"/>
      <c r="Y131" s="39"/>
      <c r="Z131" s="39"/>
      <c r="AA131" s="39"/>
      <c r="AB131" s="39"/>
      <c r="AC131" s="39"/>
      <c r="AD131" s="39"/>
      <c r="AE131" s="39"/>
      <c r="AT131" s="18" t="s">
        <v>134</v>
      </c>
      <c r="AU131" s="18" t="s">
        <v>86</v>
      </c>
    </row>
    <row r="132" s="2" customFormat="1">
      <c r="A132" s="39"/>
      <c r="B132" s="40"/>
      <c r="C132" s="41"/>
      <c r="D132" s="249" t="s">
        <v>136</v>
      </c>
      <c r="E132" s="41"/>
      <c r="F132" s="253" t="s">
        <v>137</v>
      </c>
      <c r="G132" s="41"/>
      <c r="H132" s="41"/>
      <c r="I132" s="145"/>
      <c r="J132" s="41"/>
      <c r="K132" s="41"/>
      <c r="L132" s="45"/>
      <c r="M132" s="251"/>
      <c r="N132" s="252"/>
      <c r="O132" s="92"/>
      <c r="P132" s="92"/>
      <c r="Q132" s="92"/>
      <c r="R132" s="92"/>
      <c r="S132" s="92"/>
      <c r="T132" s="93"/>
      <c r="U132" s="39"/>
      <c r="V132" s="39"/>
      <c r="W132" s="39"/>
      <c r="X132" s="39"/>
      <c r="Y132" s="39"/>
      <c r="Z132" s="39"/>
      <c r="AA132" s="39"/>
      <c r="AB132" s="39"/>
      <c r="AC132" s="39"/>
      <c r="AD132" s="39"/>
      <c r="AE132" s="39"/>
      <c r="AT132" s="18" t="s">
        <v>136</v>
      </c>
      <c r="AU132" s="18" t="s">
        <v>86</v>
      </c>
    </row>
    <row r="133" s="13" customFormat="1">
      <c r="A133" s="13"/>
      <c r="B133" s="254"/>
      <c r="C133" s="255"/>
      <c r="D133" s="249" t="s">
        <v>138</v>
      </c>
      <c r="E133" s="256" t="s">
        <v>1</v>
      </c>
      <c r="F133" s="257" t="s">
        <v>139</v>
      </c>
      <c r="G133" s="255"/>
      <c r="H133" s="258">
        <v>755</v>
      </c>
      <c r="I133" s="259"/>
      <c r="J133" s="255"/>
      <c r="K133" s="255"/>
      <c r="L133" s="260"/>
      <c r="M133" s="261"/>
      <c r="N133" s="262"/>
      <c r="O133" s="262"/>
      <c r="P133" s="262"/>
      <c r="Q133" s="262"/>
      <c r="R133" s="262"/>
      <c r="S133" s="262"/>
      <c r="T133" s="263"/>
      <c r="U133" s="13"/>
      <c r="V133" s="13"/>
      <c r="W133" s="13"/>
      <c r="X133" s="13"/>
      <c r="Y133" s="13"/>
      <c r="Z133" s="13"/>
      <c r="AA133" s="13"/>
      <c r="AB133" s="13"/>
      <c r="AC133" s="13"/>
      <c r="AD133" s="13"/>
      <c r="AE133" s="13"/>
      <c r="AT133" s="264" t="s">
        <v>138</v>
      </c>
      <c r="AU133" s="264" t="s">
        <v>86</v>
      </c>
      <c r="AV133" s="13" t="s">
        <v>86</v>
      </c>
      <c r="AW133" s="13" t="s">
        <v>32</v>
      </c>
      <c r="AX133" s="13" t="s">
        <v>84</v>
      </c>
      <c r="AY133" s="264" t="s">
        <v>125</v>
      </c>
    </row>
    <row r="134" s="2" customFormat="1" ht="14.4" customHeight="1">
      <c r="A134" s="39"/>
      <c r="B134" s="40"/>
      <c r="C134" s="236" t="s">
        <v>86</v>
      </c>
      <c r="D134" s="236" t="s">
        <v>127</v>
      </c>
      <c r="E134" s="237" t="s">
        <v>140</v>
      </c>
      <c r="F134" s="238" t="s">
        <v>141</v>
      </c>
      <c r="G134" s="239" t="s">
        <v>130</v>
      </c>
      <c r="H134" s="240">
        <v>81</v>
      </c>
      <c r="I134" s="241"/>
      <c r="J134" s="242">
        <f>ROUND(I134*H134,2)</f>
        <v>0</v>
      </c>
      <c r="K134" s="238" t="s">
        <v>131</v>
      </c>
      <c r="L134" s="45"/>
      <c r="M134" s="243" t="s">
        <v>1</v>
      </c>
      <c r="N134" s="244" t="s">
        <v>41</v>
      </c>
      <c r="O134" s="92"/>
      <c r="P134" s="245">
        <f>O134*H134</f>
        <v>0</v>
      </c>
      <c r="Q134" s="245">
        <v>0</v>
      </c>
      <c r="R134" s="245">
        <f>Q134*H134</f>
        <v>0</v>
      </c>
      <c r="S134" s="245">
        <v>0.57999999999999996</v>
      </c>
      <c r="T134" s="246">
        <f>S134*H134</f>
        <v>46.979999999999997</v>
      </c>
      <c r="U134" s="39"/>
      <c r="V134" s="39"/>
      <c r="W134" s="39"/>
      <c r="X134" s="39"/>
      <c r="Y134" s="39"/>
      <c r="Z134" s="39"/>
      <c r="AA134" s="39"/>
      <c r="AB134" s="39"/>
      <c r="AC134" s="39"/>
      <c r="AD134" s="39"/>
      <c r="AE134" s="39"/>
      <c r="AR134" s="247" t="s">
        <v>132</v>
      </c>
      <c r="AT134" s="247" t="s">
        <v>127</v>
      </c>
      <c r="AU134" s="247" t="s">
        <v>86</v>
      </c>
      <c r="AY134" s="18" t="s">
        <v>125</v>
      </c>
      <c r="BE134" s="248">
        <f>IF(N134="základní",J134,0)</f>
        <v>0</v>
      </c>
      <c r="BF134" s="248">
        <f>IF(N134="snížená",J134,0)</f>
        <v>0</v>
      </c>
      <c r="BG134" s="248">
        <f>IF(N134="zákl. přenesená",J134,0)</f>
        <v>0</v>
      </c>
      <c r="BH134" s="248">
        <f>IF(N134="sníž. přenesená",J134,0)</f>
        <v>0</v>
      </c>
      <c r="BI134" s="248">
        <f>IF(N134="nulová",J134,0)</f>
        <v>0</v>
      </c>
      <c r="BJ134" s="18" t="s">
        <v>84</v>
      </c>
      <c r="BK134" s="248">
        <f>ROUND(I134*H134,2)</f>
        <v>0</v>
      </c>
      <c r="BL134" s="18" t="s">
        <v>132</v>
      </c>
      <c r="BM134" s="247" t="s">
        <v>142</v>
      </c>
    </row>
    <row r="135" s="2" customFormat="1">
      <c r="A135" s="39"/>
      <c r="B135" s="40"/>
      <c r="C135" s="41"/>
      <c r="D135" s="249" t="s">
        <v>134</v>
      </c>
      <c r="E135" s="41"/>
      <c r="F135" s="250" t="s">
        <v>143</v>
      </c>
      <c r="G135" s="41"/>
      <c r="H135" s="41"/>
      <c r="I135" s="145"/>
      <c r="J135" s="41"/>
      <c r="K135" s="41"/>
      <c r="L135" s="45"/>
      <c r="M135" s="251"/>
      <c r="N135" s="252"/>
      <c r="O135" s="92"/>
      <c r="P135" s="92"/>
      <c r="Q135" s="92"/>
      <c r="R135" s="92"/>
      <c r="S135" s="92"/>
      <c r="T135" s="93"/>
      <c r="U135" s="39"/>
      <c r="V135" s="39"/>
      <c r="W135" s="39"/>
      <c r="X135" s="39"/>
      <c r="Y135" s="39"/>
      <c r="Z135" s="39"/>
      <c r="AA135" s="39"/>
      <c r="AB135" s="39"/>
      <c r="AC135" s="39"/>
      <c r="AD135" s="39"/>
      <c r="AE135" s="39"/>
      <c r="AT135" s="18" t="s">
        <v>134</v>
      </c>
      <c r="AU135" s="18" t="s">
        <v>86</v>
      </c>
    </row>
    <row r="136" s="2" customFormat="1">
      <c r="A136" s="39"/>
      <c r="B136" s="40"/>
      <c r="C136" s="41"/>
      <c r="D136" s="249" t="s">
        <v>136</v>
      </c>
      <c r="E136" s="41"/>
      <c r="F136" s="253" t="s">
        <v>144</v>
      </c>
      <c r="G136" s="41"/>
      <c r="H136" s="41"/>
      <c r="I136" s="145"/>
      <c r="J136" s="41"/>
      <c r="K136" s="41"/>
      <c r="L136" s="45"/>
      <c r="M136" s="251"/>
      <c r="N136" s="252"/>
      <c r="O136" s="92"/>
      <c r="P136" s="92"/>
      <c r="Q136" s="92"/>
      <c r="R136" s="92"/>
      <c r="S136" s="92"/>
      <c r="T136" s="93"/>
      <c r="U136" s="39"/>
      <c r="V136" s="39"/>
      <c r="W136" s="39"/>
      <c r="X136" s="39"/>
      <c r="Y136" s="39"/>
      <c r="Z136" s="39"/>
      <c r="AA136" s="39"/>
      <c r="AB136" s="39"/>
      <c r="AC136" s="39"/>
      <c r="AD136" s="39"/>
      <c r="AE136" s="39"/>
      <c r="AT136" s="18" t="s">
        <v>136</v>
      </c>
      <c r="AU136" s="18" t="s">
        <v>86</v>
      </c>
    </row>
    <row r="137" s="13" customFormat="1">
      <c r="A137" s="13"/>
      <c r="B137" s="254"/>
      <c r="C137" s="255"/>
      <c r="D137" s="249" t="s">
        <v>138</v>
      </c>
      <c r="E137" s="256" t="s">
        <v>1</v>
      </c>
      <c r="F137" s="257" t="s">
        <v>145</v>
      </c>
      <c r="G137" s="255"/>
      <c r="H137" s="258">
        <v>81</v>
      </c>
      <c r="I137" s="259"/>
      <c r="J137" s="255"/>
      <c r="K137" s="255"/>
      <c r="L137" s="260"/>
      <c r="M137" s="261"/>
      <c r="N137" s="262"/>
      <c r="O137" s="262"/>
      <c r="P137" s="262"/>
      <c r="Q137" s="262"/>
      <c r="R137" s="262"/>
      <c r="S137" s="262"/>
      <c r="T137" s="263"/>
      <c r="U137" s="13"/>
      <c r="V137" s="13"/>
      <c r="W137" s="13"/>
      <c r="X137" s="13"/>
      <c r="Y137" s="13"/>
      <c r="Z137" s="13"/>
      <c r="AA137" s="13"/>
      <c r="AB137" s="13"/>
      <c r="AC137" s="13"/>
      <c r="AD137" s="13"/>
      <c r="AE137" s="13"/>
      <c r="AT137" s="264" t="s">
        <v>138</v>
      </c>
      <c r="AU137" s="264" t="s">
        <v>86</v>
      </c>
      <c r="AV137" s="13" t="s">
        <v>86</v>
      </c>
      <c r="AW137" s="13" t="s">
        <v>32</v>
      </c>
      <c r="AX137" s="13" t="s">
        <v>84</v>
      </c>
      <c r="AY137" s="264" t="s">
        <v>125</v>
      </c>
    </row>
    <row r="138" s="2" customFormat="1" ht="14.4" customHeight="1">
      <c r="A138" s="39"/>
      <c r="B138" s="40"/>
      <c r="C138" s="236" t="s">
        <v>146</v>
      </c>
      <c r="D138" s="236" t="s">
        <v>127</v>
      </c>
      <c r="E138" s="237" t="s">
        <v>147</v>
      </c>
      <c r="F138" s="238" t="s">
        <v>148</v>
      </c>
      <c r="G138" s="239" t="s">
        <v>130</v>
      </c>
      <c r="H138" s="240">
        <v>74.5</v>
      </c>
      <c r="I138" s="241"/>
      <c r="J138" s="242">
        <f>ROUND(I138*H138,2)</f>
        <v>0</v>
      </c>
      <c r="K138" s="238" t="s">
        <v>131</v>
      </c>
      <c r="L138" s="45"/>
      <c r="M138" s="243" t="s">
        <v>1</v>
      </c>
      <c r="N138" s="244" t="s">
        <v>41</v>
      </c>
      <c r="O138" s="92"/>
      <c r="P138" s="245">
        <f>O138*H138</f>
        <v>0</v>
      </c>
      <c r="Q138" s="245">
        <v>0</v>
      </c>
      <c r="R138" s="245">
        <f>Q138*H138</f>
        <v>0</v>
      </c>
      <c r="S138" s="245">
        <v>0.22</v>
      </c>
      <c r="T138" s="246">
        <f>S138*H138</f>
        <v>16.390000000000001</v>
      </c>
      <c r="U138" s="39"/>
      <c r="V138" s="39"/>
      <c r="W138" s="39"/>
      <c r="X138" s="39"/>
      <c r="Y138" s="39"/>
      <c r="Z138" s="39"/>
      <c r="AA138" s="39"/>
      <c r="AB138" s="39"/>
      <c r="AC138" s="39"/>
      <c r="AD138" s="39"/>
      <c r="AE138" s="39"/>
      <c r="AR138" s="247" t="s">
        <v>132</v>
      </c>
      <c r="AT138" s="247" t="s">
        <v>127</v>
      </c>
      <c r="AU138" s="247" t="s">
        <v>86</v>
      </c>
      <c r="AY138" s="18" t="s">
        <v>125</v>
      </c>
      <c r="BE138" s="248">
        <f>IF(N138="základní",J138,0)</f>
        <v>0</v>
      </c>
      <c r="BF138" s="248">
        <f>IF(N138="snížená",J138,0)</f>
        <v>0</v>
      </c>
      <c r="BG138" s="248">
        <f>IF(N138="zákl. přenesená",J138,0)</f>
        <v>0</v>
      </c>
      <c r="BH138" s="248">
        <f>IF(N138="sníž. přenesená",J138,0)</f>
        <v>0</v>
      </c>
      <c r="BI138" s="248">
        <f>IF(N138="nulová",J138,0)</f>
        <v>0</v>
      </c>
      <c r="BJ138" s="18" t="s">
        <v>84</v>
      </c>
      <c r="BK138" s="248">
        <f>ROUND(I138*H138,2)</f>
        <v>0</v>
      </c>
      <c r="BL138" s="18" t="s">
        <v>132</v>
      </c>
      <c r="BM138" s="247" t="s">
        <v>149</v>
      </c>
    </row>
    <row r="139" s="2" customFormat="1">
      <c r="A139" s="39"/>
      <c r="B139" s="40"/>
      <c r="C139" s="41"/>
      <c r="D139" s="249" t="s">
        <v>134</v>
      </c>
      <c r="E139" s="41"/>
      <c r="F139" s="250" t="s">
        <v>150</v>
      </c>
      <c r="G139" s="41"/>
      <c r="H139" s="41"/>
      <c r="I139" s="145"/>
      <c r="J139" s="41"/>
      <c r="K139" s="41"/>
      <c r="L139" s="45"/>
      <c r="M139" s="251"/>
      <c r="N139" s="252"/>
      <c r="O139" s="92"/>
      <c r="P139" s="92"/>
      <c r="Q139" s="92"/>
      <c r="R139" s="92"/>
      <c r="S139" s="92"/>
      <c r="T139" s="93"/>
      <c r="U139" s="39"/>
      <c r="V139" s="39"/>
      <c r="W139" s="39"/>
      <c r="X139" s="39"/>
      <c r="Y139" s="39"/>
      <c r="Z139" s="39"/>
      <c r="AA139" s="39"/>
      <c r="AB139" s="39"/>
      <c r="AC139" s="39"/>
      <c r="AD139" s="39"/>
      <c r="AE139" s="39"/>
      <c r="AT139" s="18" t="s">
        <v>134</v>
      </c>
      <c r="AU139" s="18" t="s">
        <v>86</v>
      </c>
    </row>
    <row r="140" s="2" customFormat="1">
      <c r="A140" s="39"/>
      <c r="B140" s="40"/>
      <c r="C140" s="41"/>
      <c r="D140" s="249" t="s">
        <v>136</v>
      </c>
      <c r="E140" s="41"/>
      <c r="F140" s="253" t="s">
        <v>144</v>
      </c>
      <c r="G140" s="41"/>
      <c r="H140" s="41"/>
      <c r="I140" s="145"/>
      <c r="J140" s="41"/>
      <c r="K140" s="41"/>
      <c r="L140" s="45"/>
      <c r="M140" s="251"/>
      <c r="N140" s="252"/>
      <c r="O140" s="92"/>
      <c r="P140" s="92"/>
      <c r="Q140" s="92"/>
      <c r="R140" s="92"/>
      <c r="S140" s="92"/>
      <c r="T140" s="93"/>
      <c r="U140" s="39"/>
      <c r="V140" s="39"/>
      <c r="W140" s="39"/>
      <c r="X140" s="39"/>
      <c r="Y140" s="39"/>
      <c r="Z140" s="39"/>
      <c r="AA140" s="39"/>
      <c r="AB140" s="39"/>
      <c r="AC140" s="39"/>
      <c r="AD140" s="39"/>
      <c r="AE140" s="39"/>
      <c r="AT140" s="18" t="s">
        <v>136</v>
      </c>
      <c r="AU140" s="18" t="s">
        <v>86</v>
      </c>
    </row>
    <row r="141" s="13" customFormat="1">
      <c r="A141" s="13"/>
      <c r="B141" s="254"/>
      <c r="C141" s="255"/>
      <c r="D141" s="249" t="s">
        <v>138</v>
      </c>
      <c r="E141" s="256" t="s">
        <v>1</v>
      </c>
      <c r="F141" s="257" t="s">
        <v>151</v>
      </c>
      <c r="G141" s="255"/>
      <c r="H141" s="258">
        <v>74.5</v>
      </c>
      <c r="I141" s="259"/>
      <c r="J141" s="255"/>
      <c r="K141" s="255"/>
      <c r="L141" s="260"/>
      <c r="M141" s="261"/>
      <c r="N141" s="262"/>
      <c r="O141" s="262"/>
      <c r="P141" s="262"/>
      <c r="Q141" s="262"/>
      <c r="R141" s="262"/>
      <c r="S141" s="262"/>
      <c r="T141" s="263"/>
      <c r="U141" s="13"/>
      <c r="V141" s="13"/>
      <c r="W141" s="13"/>
      <c r="X141" s="13"/>
      <c r="Y141" s="13"/>
      <c r="Z141" s="13"/>
      <c r="AA141" s="13"/>
      <c r="AB141" s="13"/>
      <c r="AC141" s="13"/>
      <c r="AD141" s="13"/>
      <c r="AE141" s="13"/>
      <c r="AT141" s="264" t="s">
        <v>138</v>
      </c>
      <c r="AU141" s="264" t="s">
        <v>86</v>
      </c>
      <c r="AV141" s="13" t="s">
        <v>86</v>
      </c>
      <c r="AW141" s="13" t="s">
        <v>32</v>
      </c>
      <c r="AX141" s="13" t="s">
        <v>84</v>
      </c>
      <c r="AY141" s="264" t="s">
        <v>125</v>
      </c>
    </row>
    <row r="142" s="2" customFormat="1" ht="14.4" customHeight="1">
      <c r="A142" s="39"/>
      <c r="B142" s="40"/>
      <c r="C142" s="236" t="s">
        <v>132</v>
      </c>
      <c r="D142" s="236" t="s">
        <v>127</v>
      </c>
      <c r="E142" s="237" t="s">
        <v>152</v>
      </c>
      <c r="F142" s="238" t="s">
        <v>153</v>
      </c>
      <c r="G142" s="239" t="s">
        <v>130</v>
      </c>
      <c r="H142" s="240">
        <v>38.299999999999997</v>
      </c>
      <c r="I142" s="241"/>
      <c r="J142" s="242">
        <f>ROUND(I142*H142,2)</f>
        <v>0</v>
      </c>
      <c r="K142" s="238" t="s">
        <v>131</v>
      </c>
      <c r="L142" s="45"/>
      <c r="M142" s="243" t="s">
        <v>1</v>
      </c>
      <c r="N142" s="244" t="s">
        <v>41</v>
      </c>
      <c r="O142" s="92"/>
      <c r="P142" s="245">
        <f>O142*H142</f>
        <v>0</v>
      </c>
      <c r="Q142" s="245">
        <v>0</v>
      </c>
      <c r="R142" s="245">
        <f>Q142*H142</f>
        <v>0</v>
      </c>
      <c r="S142" s="245">
        <v>0.44</v>
      </c>
      <c r="T142" s="246">
        <f>S142*H142</f>
        <v>16.852</v>
      </c>
      <c r="U142" s="39"/>
      <c r="V142" s="39"/>
      <c r="W142" s="39"/>
      <c r="X142" s="39"/>
      <c r="Y142" s="39"/>
      <c r="Z142" s="39"/>
      <c r="AA142" s="39"/>
      <c r="AB142" s="39"/>
      <c r="AC142" s="39"/>
      <c r="AD142" s="39"/>
      <c r="AE142" s="39"/>
      <c r="AR142" s="247" t="s">
        <v>132</v>
      </c>
      <c r="AT142" s="247" t="s">
        <v>127</v>
      </c>
      <c r="AU142" s="247" t="s">
        <v>86</v>
      </c>
      <c r="AY142" s="18" t="s">
        <v>125</v>
      </c>
      <c r="BE142" s="248">
        <f>IF(N142="základní",J142,0)</f>
        <v>0</v>
      </c>
      <c r="BF142" s="248">
        <f>IF(N142="snížená",J142,0)</f>
        <v>0</v>
      </c>
      <c r="BG142" s="248">
        <f>IF(N142="zákl. přenesená",J142,0)</f>
        <v>0</v>
      </c>
      <c r="BH142" s="248">
        <f>IF(N142="sníž. přenesená",J142,0)</f>
        <v>0</v>
      </c>
      <c r="BI142" s="248">
        <f>IF(N142="nulová",J142,0)</f>
        <v>0</v>
      </c>
      <c r="BJ142" s="18" t="s">
        <v>84</v>
      </c>
      <c r="BK142" s="248">
        <f>ROUND(I142*H142,2)</f>
        <v>0</v>
      </c>
      <c r="BL142" s="18" t="s">
        <v>132</v>
      </c>
      <c r="BM142" s="247" t="s">
        <v>154</v>
      </c>
    </row>
    <row r="143" s="2" customFormat="1">
      <c r="A143" s="39"/>
      <c r="B143" s="40"/>
      <c r="C143" s="41"/>
      <c r="D143" s="249" t="s">
        <v>134</v>
      </c>
      <c r="E143" s="41"/>
      <c r="F143" s="250" t="s">
        <v>155</v>
      </c>
      <c r="G143" s="41"/>
      <c r="H143" s="41"/>
      <c r="I143" s="145"/>
      <c r="J143" s="41"/>
      <c r="K143" s="41"/>
      <c r="L143" s="45"/>
      <c r="M143" s="251"/>
      <c r="N143" s="252"/>
      <c r="O143" s="92"/>
      <c r="P143" s="92"/>
      <c r="Q143" s="92"/>
      <c r="R143" s="92"/>
      <c r="S143" s="92"/>
      <c r="T143" s="93"/>
      <c r="U143" s="39"/>
      <c r="V143" s="39"/>
      <c r="W143" s="39"/>
      <c r="X143" s="39"/>
      <c r="Y143" s="39"/>
      <c r="Z143" s="39"/>
      <c r="AA143" s="39"/>
      <c r="AB143" s="39"/>
      <c r="AC143" s="39"/>
      <c r="AD143" s="39"/>
      <c r="AE143" s="39"/>
      <c r="AT143" s="18" t="s">
        <v>134</v>
      </c>
      <c r="AU143" s="18" t="s">
        <v>86</v>
      </c>
    </row>
    <row r="144" s="2" customFormat="1">
      <c r="A144" s="39"/>
      <c r="B144" s="40"/>
      <c r="C144" s="41"/>
      <c r="D144" s="249" t="s">
        <v>136</v>
      </c>
      <c r="E144" s="41"/>
      <c r="F144" s="253" t="s">
        <v>144</v>
      </c>
      <c r="G144" s="41"/>
      <c r="H144" s="41"/>
      <c r="I144" s="145"/>
      <c r="J144" s="41"/>
      <c r="K144" s="41"/>
      <c r="L144" s="45"/>
      <c r="M144" s="251"/>
      <c r="N144" s="252"/>
      <c r="O144" s="92"/>
      <c r="P144" s="92"/>
      <c r="Q144" s="92"/>
      <c r="R144" s="92"/>
      <c r="S144" s="92"/>
      <c r="T144" s="93"/>
      <c r="U144" s="39"/>
      <c r="V144" s="39"/>
      <c r="W144" s="39"/>
      <c r="X144" s="39"/>
      <c r="Y144" s="39"/>
      <c r="Z144" s="39"/>
      <c r="AA144" s="39"/>
      <c r="AB144" s="39"/>
      <c r="AC144" s="39"/>
      <c r="AD144" s="39"/>
      <c r="AE144" s="39"/>
      <c r="AT144" s="18" t="s">
        <v>136</v>
      </c>
      <c r="AU144" s="18" t="s">
        <v>86</v>
      </c>
    </row>
    <row r="145" s="13" customFormat="1">
      <c r="A145" s="13"/>
      <c r="B145" s="254"/>
      <c r="C145" s="255"/>
      <c r="D145" s="249" t="s">
        <v>138</v>
      </c>
      <c r="E145" s="256" t="s">
        <v>1</v>
      </c>
      <c r="F145" s="257" t="s">
        <v>156</v>
      </c>
      <c r="G145" s="255"/>
      <c r="H145" s="258">
        <v>38.299999999999997</v>
      </c>
      <c r="I145" s="259"/>
      <c r="J145" s="255"/>
      <c r="K145" s="255"/>
      <c r="L145" s="260"/>
      <c r="M145" s="261"/>
      <c r="N145" s="262"/>
      <c r="O145" s="262"/>
      <c r="P145" s="262"/>
      <c r="Q145" s="262"/>
      <c r="R145" s="262"/>
      <c r="S145" s="262"/>
      <c r="T145" s="263"/>
      <c r="U145" s="13"/>
      <c r="V145" s="13"/>
      <c r="W145" s="13"/>
      <c r="X145" s="13"/>
      <c r="Y145" s="13"/>
      <c r="Z145" s="13"/>
      <c r="AA145" s="13"/>
      <c r="AB145" s="13"/>
      <c r="AC145" s="13"/>
      <c r="AD145" s="13"/>
      <c r="AE145" s="13"/>
      <c r="AT145" s="264" t="s">
        <v>138</v>
      </c>
      <c r="AU145" s="264" t="s">
        <v>86</v>
      </c>
      <c r="AV145" s="13" t="s">
        <v>86</v>
      </c>
      <c r="AW145" s="13" t="s">
        <v>32</v>
      </c>
      <c r="AX145" s="13" t="s">
        <v>84</v>
      </c>
      <c r="AY145" s="264" t="s">
        <v>125</v>
      </c>
    </row>
    <row r="146" s="2" customFormat="1" ht="14.4" customHeight="1">
      <c r="A146" s="39"/>
      <c r="B146" s="40"/>
      <c r="C146" s="236" t="s">
        <v>157</v>
      </c>
      <c r="D146" s="236" t="s">
        <v>127</v>
      </c>
      <c r="E146" s="237" t="s">
        <v>158</v>
      </c>
      <c r="F146" s="238" t="s">
        <v>159</v>
      </c>
      <c r="G146" s="239" t="s">
        <v>160</v>
      </c>
      <c r="H146" s="240">
        <v>269.995</v>
      </c>
      <c r="I146" s="241"/>
      <c r="J146" s="242">
        <f>ROUND(I146*H146,2)</f>
        <v>0</v>
      </c>
      <c r="K146" s="238" t="s">
        <v>131</v>
      </c>
      <c r="L146" s="45"/>
      <c r="M146" s="243" t="s">
        <v>1</v>
      </c>
      <c r="N146" s="244" t="s">
        <v>41</v>
      </c>
      <c r="O146" s="92"/>
      <c r="P146" s="245">
        <f>O146*H146</f>
        <v>0</v>
      </c>
      <c r="Q146" s="245">
        <v>0</v>
      </c>
      <c r="R146" s="245">
        <f>Q146*H146</f>
        <v>0</v>
      </c>
      <c r="S146" s="245">
        <v>0</v>
      </c>
      <c r="T146" s="246">
        <f>S146*H146</f>
        <v>0</v>
      </c>
      <c r="U146" s="39"/>
      <c r="V146" s="39"/>
      <c r="W146" s="39"/>
      <c r="X146" s="39"/>
      <c r="Y146" s="39"/>
      <c r="Z146" s="39"/>
      <c r="AA146" s="39"/>
      <c r="AB146" s="39"/>
      <c r="AC146" s="39"/>
      <c r="AD146" s="39"/>
      <c r="AE146" s="39"/>
      <c r="AR146" s="247" t="s">
        <v>132</v>
      </c>
      <c r="AT146" s="247" t="s">
        <v>127</v>
      </c>
      <c r="AU146" s="247" t="s">
        <v>86</v>
      </c>
      <c r="AY146" s="18" t="s">
        <v>125</v>
      </c>
      <c r="BE146" s="248">
        <f>IF(N146="základní",J146,0)</f>
        <v>0</v>
      </c>
      <c r="BF146" s="248">
        <f>IF(N146="snížená",J146,0)</f>
        <v>0</v>
      </c>
      <c r="BG146" s="248">
        <f>IF(N146="zákl. přenesená",J146,0)</f>
        <v>0</v>
      </c>
      <c r="BH146" s="248">
        <f>IF(N146="sníž. přenesená",J146,0)</f>
        <v>0</v>
      </c>
      <c r="BI146" s="248">
        <f>IF(N146="nulová",J146,0)</f>
        <v>0</v>
      </c>
      <c r="BJ146" s="18" t="s">
        <v>84</v>
      </c>
      <c r="BK146" s="248">
        <f>ROUND(I146*H146,2)</f>
        <v>0</v>
      </c>
      <c r="BL146" s="18" t="s">
        <v>132</v>
      </c>
      <c r="BM146" s="247" t="s">
        <v>161</v>
      </c>
    </row>
    <row r="147" s="2" customFormat="1">
      <c r="A147" s="39"/>
      <c r="B147" s="40"/>
      <c r="C147" s="41"/>
      <c r="D147" s="249" t="s">
        <v>134</v>
      </c>
      <c r="E147" s="41"/>
      <c r="F147" s="250" t="s">
        <v>162</v>
      </c>
      <c r="G147" s="41"/>
      <c r="H147" s="41"/>
      <c r="I147" s="145"/>
      <c r="J147" s="41"/>
      <c r="K147" s="41"/>
      <c r="L147" s="45"/>
      <c r="M147" s="251"/>
      <c r="N147" s="252"/>
      <c r="O147" s="92"/>
      <c r="P147" s="92"/>
      <c r="Q147" s="92"/>
      <c r="R147" s="92"/>
      <c r="S147" s="92"/>
      <c r="T147" s="93"/>
      <c r="U147" s="39"/>
      <c r="V147" s="39"/>
      <c r="W147" s="39"/>
      <c r="X147" s="39"/>
      <c r="Y147" s="39"/>
      <c r="Z147" s="39"/>
      <c r="AA147" s="39"/>
      <c r="AB147" s="39"/>
      <c r="AC147" s="39"/>
      <c r="AD147" s="39"/>
      <c r="AE147" s="39"/>
      <c r="AT147" s="18" t="s">
        <v>134</v>
      </c>
      <c r="AU147" s="18" t="s">
        <v>86</v>
      </c>
    </row>
    <row r="148" s="2" customFormat="1">
      <c r="A148" s="39"/>
      <c r="B148" s="40"/>
      <c r="C148" s="41"/>
      <c r="D148" s="249" t="s">
        <v>136</v>
      </c>
      <c r="E148" s="41"/>
      <c r="F148" s="253" t="s">
        <v>163</v>
      </c>
      <c r="G148" s="41"/>
      <c r="H148" s="41"/>
      <c r="I148" s="145"/>
      <c r="J148" s="41"/>
      <c r="K148" s="41"/>
      <c r="L148" s="45"/>
      <c r="M148" s="251"/>
      <c r="N148" s="252"/>
      <c r="O148" s="92"/>
      <c r="P148" s="92"/>
      <c r="Q148" s="92"/>
      <c r="R148" s="92"/>
      <c r="S148" s="92"/>
      <c r="T148" s="93"/>
      <c r="U148" s="39"/>
      <c r="V148" s="39"/>
      <c r="W148" s="39"/>
      <c r="X148" s="39"/>
      <c r="Y148" s="39"/>
      <c r="Z148" s="39"/>
      <c r="AA148" s="39"/>
      <c r="AB148" s="39"/>
      <c r="AC148" s="39"/>
      <c r="AD148" s="39"/>
      <c r="AE148" s="39"/>
      <c r="AT148" s="18" t="s">
        <v>136</v>
      </c>
      <c r="AU148" s="18" t="s">
        <v>86</v>
      </c>
    </row>
    <row r="149" s="13" customFormat="1">
      <c r="A149" s="13"/>
      <c r="B149" s="254"/>
      <c r="C149" s="255"/>
      <c r="D149" s="249" t="s">
        <v>138</v>
      </c>
      <c r="E149" s="256" t="s">
        <v>1</v>
      </c>
      <c r="F149" s="257" t="s">
        <v>164</v>
      </c>
      <c r="G149" s="255"/>
      <c r="H149" s="258">
        <v>264.25</v>
      </c>
      <c r="I149" s="259"/>
      <c r="J149" s="255"/>
      <c r="K149" s="255"/>
      <c r="L149" s="260"/>
      <c r="M149" s="261"/>
      <c r="N149" s="262"/>
      <c r="O149" s="262"/>
      <c r="P149" s="262"/>
      <c r="Q149" s="262"/>
      <c r="R149" s="262"/>
      <c r="S149" s="262"/>
      <c r="T149" s="263"/>
      <c r="U149" s="13"/>
      <c r="V149" s="13"/>
      <c r="W149" s="13"/>
      <c r="X149" s="13"/>
      <c r="Y149" s="13"/>
      <c r="Z149" s="13"/>
      <c r="AA149" s="13"/>
      <c r="AB149" s="13"/>
      <c r="AC149" s="13"/>
      <c r="AD149" s="13"/>
      <c r="AE149" s="13"/>
      <c r="AT149" s="264" t="s">
        <v>138</v>
      </c>
      <c r="AU149" s="264" t="s">
        <v>86</v>
      </c>
      <c r="AV149" s="13" t="s">
        <v>86</v>
      </c>
      <c r="AW149" s="13" t="s">
        <v>32</v>
      </c>
      <c r="AX149" s="13" t="s">
        <v>76</v>
      </c>
      <c r="AY149" s="264" t="s">
        <v>125</v>
      </c>
    </row>
    <row r="150" s="13" customFormat="1">
      <c r="A150" s="13"/>
      <c r="B150" s="254"/>
      <c r="C150" s="255"/>
      <c r="D150" s="249" t="s">
        <v>138</v>
      </c>
      <c r="E150" s="256" t="s">
        <v>1</v>
      </c>
      <c r="F150" s="257" t="s">
        <v>165</v>
      </c>
      <c r="G150" s="255"/>
      <c r="H150" s="258">
        <v>5.7450000000000001</v>
      </c>
      <c r="I150" s="259"/>
      <c r="J150" s="255"/>
      <c r="K150" s="255"/>
      <c r="L150" s="260"/>
      <c r="M150" s="261"/>
      <c r="N150" s="262"/>
      <c r="O150" s="262"/>
      <c r="P150" s="262"/>
      <c r="Q150" s="262"/>
      <c r="R150" s="262"/>
      <c r="S150" s="262"/>
      <c r="T150" s="263"/>
      <c r="U150" s="13"/>
      <c r="V150" s="13"/>
      <c r="W150" s="13"/>
      <c r="X150" s="13"/>
      <c r="Y150" s="13"/>
      <c r="Z150" s="13"/>
      <c r="AA150" s="13"/>
      <c r="AB150" s="13"/>
      <c r="AC150" s="13"/>
      <c r="AD150" s="13"/>
      <c r="AE150" s="13"/>
      <c r="AT150" s="264" t="s">
        <v>138</v>
      </c>
      <c r="AU150" s="264" t="s">
        <v>86</v>
      </c>
      <c r="AV150" s="13" t="s">
        <v>86</v>
      </c>
      <c r="AW150" s="13" t="s">
        <v>32</v>
      </c>
      <c r="AX150" s="13" t="s">
        <v>76</v>
      </c>
      <c r="AY150" s="264" t="s">
        <v>125</v>
      </c>
    </row>
    <row r="151" s="14" customFormat="1">
      <c r="A151" s="14"/>
      <c r="B151" s="265"/>
      <c r="C151" s="266"/>
      <c r="D151" s="249" t="s">
        <v>138</v>
      </c>
      <c r="E151" s="267" t="s">
        <v>1</v>
      </c>
      <c r="F151" s="268" t="s">
        <v>166</v>
      </c>
      <c r="G151" s="266"/>
      <c r="H151" s="269">
        <v>269.995</v>
      </c>
      <c r="I151" s="270"/>
      <c r="J151" s="266"/>
      <c r="K151" s="266"/>
      <c r="L151" s="271"/>
      <c r="M151" s="272"/>
      <c r="N151" s="273"/>
      <c r="O151" s="273"/>
      <c r="P151" s="273"/>
      <c r="Q151" s="273"/>
      <c r="R151" s="273"/>
      <c r="S151" s="273"/>
      <c r="T151" s="274"/>
      <c r="U151" s="14"/>
      <c r="V151" s="14"/>
      <c r="W151" s="14"/>
      <c r="X151" s="14"/>
      <c r="Y151" s="14"/>
      <c r="Z151" s="14"/>
      <c r="AA151" s="14"/>
      <c r="AB151" s="14"/>
      <c r="AC151" s="14"/>
      <c r="AD151" s="14"/>
      <c r="AE151" s="14"/>
      <c r="AT151" s="275" t="s">
        <v>138</v>
      </c>
      <c r="AU151" s="275" t="s">
        <v>86</v>
      </c>
      <c r="AV151" s="14" t="s">
        <v>132</v>
      </c>
      <c r="AW151" s="14" t="s">
        <v>32</v>
      </c>
      <c r="AX151" s="14" t="s">
        <v>84</v>
      </c>
      <c r="AY151" s="275" t="s">
        <v>125</v>
      </c>
    </row>
    <row r="152" s="2" customFormat="1" ht="24.15" customHeight="1">
      <c r="A152" s="39"/>
      <c r="B152" s="40"/>
      <c r="C152" s="236" t="s">
        <v>167</v>
      </c>
      <c r="D152" s="236" t="s">
        <v>127</v>
      </c>
      <c r="E152" s="237" t="s">
        <v>168</v>
      </c>
      <c r="F152" s="238" t="s">
        <v>169</v>
      </c>
      <c r="G152" s="239" t="s">
        <v>160</v>
      </c>
      <c r="H152" s="240">
        <v>4.6500000000000004</v>
      </c>
      <c r="I152" s="241"/>
      <c r="J152" s="242">
        <f>ROUND(I152*H152,2)</f>
        <v>0</v>
      </c>
      <c r="K152" s="238" t="s">
        <v>131</v>
      </c>
      <c r="L152" s="45"/>
      <c r="M152" s="243" t="s">
        <v>1</v>
      </c>
      <c r="N152" s="244" t="s">
        <v>41</v>
      </c>
      <c r="O152" s="92"/>
      <c r="P152" s="245">
        <f>O152*H152</f>
        <v>0</v>
      </c>
      <c r="Q152" s="245">
        <v>0</v>
      </c>
      <c r="R152" s="245">
        <f>Q152*H152</f>
        <v>0</v>
      </c>
      <c r="S152" s="245">
        <v>0</v>
      </c>
      <c r="T152" s="246">
        <f>S152*H152</f>
        <v>0</v>
      </c>
      <c r="U152" s="39"/>
      <c r="V152" s="39"/>
      <c r="W152" s="39"/>
      <c r="X152" s="39"/>
      <c r="Y152" s="39"/>
      <c r="Z152" s="39"/>
      <c r="AA152" s="39"/>
      <c r="AB152" s="39"/>
      <c r="AC152" s="39"/>
      <c r="AD152" s="39"/>
      <c r="AE152" s="39"/>
      <c r="AR152" s="247" t="s">
        <v>132</v>
      </c>
      <c r="AT152" s="247" t="s">
        <v>127</v>
      </c>
      <c r="AU152" s="247" t="s">
        <v>86</v>
      </c>
      <c r="AY152" s="18" t="s">
        <v>125</v>
      </c>
      <c r="BE152" s="248">
        <f>IF(N152="základní",J152,0)</f>
        <v>0</v>
      </c>
      <c r="BF152" s="248">
        <f>IF(N152="snížená",J152,0)</f>
        <v>0</v>
      </c>
      <c r="BG152" s="248">
        <f>IF(N152="zákl. přenesená",J152,0)</f>
        <v>0</v>
      </c>
      <c r="BH152" s="248">
        <f>IF(N152="sníž. přenesená",J152,0)</f>
        <v>0</v>
      </c>
      <c r="BI152" s="248">
        <f>IF(N152="nulová",J152,0)</f>
        <v>0</v>
      </c>
      <c r="BJ152" s="18" t="s">
        <v>84</v>
      </c>
      <c r="BK152" s="248">
        <f>ROUND(I152*H152,2)</f>
        <v>0</v>
      </c>
      <c r="BL152" s="18" t="s">
        <v>132</v>
      </c>
      <c r="BM152" s="247" t="s">
        <v>170</v>
      </c>
    </row>
    <row r="153" s="2" customFormat="1">
      <c r="A153" s="39"/>
      <c r="B153" s="40"/>
      <c r="C153" s="41"/>
      <c r="D153" s="249" t="s">
        <v>134</v>
      </c>
      <c r="E153" s="41"/>
      <c r="F153" s="250" t="s">
        <v>171</v>
      </c>
      <c r="G153" s="41"/>
      <c r="H153" s="41"/>
      <c r="I153" s="145"/>
      <c r="J153" s="41"/>
      <c r="K153" s="41"/>
      <c r="L153" s="45"/>
      <c r="M153" s="251"/>
      <c r="N153" s="252"/>
      <c r="O153" s="92"/>
      <c r="P153" s="92"/>
      <c r="Q153" s="92"/>
      <c r="R153" s="92"/>
      <c r="S153" s="92"/>
      <c r="T153" s="93"/>
      <c r="U153" s="39"/>
      <c r="V153" s="39"/>
      <c r="W153" s="39"/>
      <c r="X153" s="39"/>
      <c r="Y153" s="39"/>
      <c r="Z153" s="39"/>
      <c r="AA153" s="39"/>
      <c r="AB153" s="39"/>
      <c r="AC153" s="39"/>
      <c r="AD153" s="39"/>
      <c r="AE153" s="39"/>
      <c r="AT153" s="18" t="s">
        <v>134</v>
      </c>
      <c r="AU153" s="18" t="s">
        <v>86</v>
      </c>
    </row>
    <row r="154" s="2" customFormat="1">
      <c r="A154" s="39"/>
      <c r="B154" s="40"/>
      <c r="C154" s="41"/>
      <c r="D154" s="249" t="s">
        <v>136</v>
      </c>
      <c r="E154" s="41"/>
      <c r="F154" s="253" t="s">
        <v>172</v>
      </c>
      <c r="G154" s="41"/>
      <c r="H154" s="41"/>
      <c r="I154" s="145"/>
      <c r="J154" s="41"/>
      <c r="K154" s="41"/>
      <c r="L154" s="45"/>
      <c r="M154" s="251"/>
      <c r="N154" s="252"/>
      <c r="O154" s="92"/>
      <c r="P154" s="92"/>
      <c r="Q154" s="92"/>
      <c r="R154" s="92"/>
      <c r="S154" s="92"/>
      <c r="T154" s="93"/>
      <c r="U154" s="39"/>
      <c r="V154" s="39"/>
      <c r="W154" s="39"/>
      <c r="X154" s="39"/>
      <c r="Y154" s="39"/>
      <c r="Z154" s="39"/>
      <c r="AA154" s="39"/>
      <c r="AB154" s="39"/>
      <c r="AC154" s="39"/>
      <c r="AD154" s="39"/>
      <c r="AE154" s="39"/>
      <c r="AT154" s="18" t="s">
        <v>136</v>
      </c>
      <c r="AU154" s="18" t="s">
        <v>86</v>
      </c>
    </row>
    <row r="155" s="13" customFormat="1">
      <c r="A155" s="13"/>
      <c r="B155" s="254"/>
      <c r="C155" s="255"/>
      <c r="D155" s="249" t="s">
        <v>138</v>
      </c>
      <c r="E155" s="256" t="s">
        <v>1</v>
      </c>
      <c r="F155" s="257" t="s">
        <v>173</v>
      </c>
      <c r="G155" s="255"/>
      <c r="H155" s="258">
        <v>4.6500000000000004</v>
      </c>
      <c r="I155" s="259"/>
      <c r="J155" s="255"/>
      <c r="K155" s="255"/>
      <c r="L155" s="260"/>
      <c r="M155" s="261"/>
      <c r="N155" s="262"/>
      <c r="O155" s="262"/>
      <c r="P155" s="262"/>
      <c r="Q155" s="262"/>
      <c r="R155" s="262"/>
      <c r="S155" s="262"/>
      <c r="T155" s="263"/>
      <c r="U155" s="13"/>
      <c r="V155" s="13"/>
      <c r="W155" s="13"/>
      <c r="X155" s="13"/>
      <c r="Y155" s="13"/>
      <c r="Z155" s="13"/>
      <c r="AA155" s="13"/>
      <c r="AB155" s="13"/>
      <c r="AC155" s="13"/>
      <c r="AD155" s="13"/>
      <c r="AE155" s="13"/>
      <c r="AT155" s="264" t="s">
        <v>138</v>
      </c>
      <c r="AU155" s="264" t="s">
        <v>86</v>
      </c>
      <c r="AV155" s="13" t="s">
        <v>86</v>
      </c>
      <c r="AW155" s="13" t="s">
        <v>32</v>
      </c>
      <c r="AX155" s="13" t="s">
        <v>84</v>
      </c>
      <c r="AY155" s="264" t="s">
        <v>125</v>
      </c>
    </row>
    <row r="156" s="2" customFormat="1" ht="14.4" customHeight="1">
      <c r="A156" s="39"/>
      <c r="B156" s="40"/>
      <c r="C156" s="236" t="s">
        <v>174</v>
      </c>
      <c r="D156" s="236" t="s">
        <v>127</v>
      </c>
      <c r="E156" s="237" t="s">
        <v>175</v>
      </c>
      <c r="F156" s="238" t="s">
        <v>176</v>
      </c>
      <c r="G156" s="239" t="s">
        <v>160</v>
      </c>
      <c r="H156" s="240">
        <v>340.64499999999998</v>
      </c>
      <c r="I156" s="241"/>
      <c r="J156" s="242">
        <f>ROUND(I156*H156,2)</f>
        <v>0</v>
      </c>
      <c r="K156" s="238" t="s">
        <v>131</v>
      </c>
      <c r="L156" s="45"/>
      <c r="M156" s="243" t="s">
        <v>1</v>
      </c>
      <c r="N156" s="244" t="s">
        <v>41</v>
      </c>
      <c r="O156" s="92"/>
      <c r="P156" s="245">
        <f>O156*H156</f>
        <v>0</v>
      </c>
      <c r="Q156" s="245">
        <v>0</v>
      </c>
      <c r="R156" s="245">
        <f>Q156*H156</f>
        <v>0</v>
      </c>
      <c r="S156" s="245">
        <v>0</v>
      </c>
      <c r="T156" s="246">
        <f>S156*H156</f>
        <v>0</v>
      </c>
      <c r="U156" s="39"/>
      <c r="V156" s="39"/>
      <c r="W156" s="39"/>
      <c r="X156" s="39"/>
      <c r="Y156" s="39"/>
      <c r="Z156" s="39"/>
      <c r="AA156" s="39"/>
      <c r="AB156" s="39"/>
      <c r="AC156" s="39"/>
      <c r="AD156" s="39"/>
      <c r="AE156" s="39"/>
      <c r="AR156" s="247" t="s">
        <v>132</v>
      </c>
      <c r="AT156" s="247" t="s">
        <v>127</v>
      </c>
      <c r="AU156" s="247" t="s">
        <v>86</v>
      </c>
      <c r="AY156" s="18" t="s">
        <v>125</v>
      </c>
      <c r="BE156" s="248">
        <f>IF(N156="základní",J156,0)</f>
        <v>0</v>
      </c>
      <c r="BF156" s="248">
        <f>IF(N156="snížená",J156,0)</f>
        <v>0</v>
      </c>
      <c r="BG156" s="248">
        <f>IF(N156="zákl. přenesená",J156,0)</f>
        <v>0</v>
      </c>
      <c r="BH156" s="248">
        <f>IF(N156="sníž. přenesená",J156,0)</f>
        <v>0</v>
      </c>
      <c r="BI156" s="248">
        <f>IF(N156="nulová",J156,0)</f>
        <v>0</v>
      </c>
      <c r="BJ156" s="18" t="s">
        <v>84</v>
      </c>
      <c r="BK156" s="248">
        <f>ROUND(I156*H156,2)</f>
        <v>0</v>
      </c>
      <c r="BL156" s="18" t="s">
        <v>132</v>
      </c>
      <c r="BM156" s="247" t="s">
        <v>177</v>
      </c>
    </row>
    <row r="157" s="2" customFormat="1">
      <c r="A157" s="39"/>
      <c r="B157" s="40"/>
      <c r="C157" s="41"/>
      <c r="D157" s="249" t="s">
        <v>134</v>
      </c>
      <c r="E157" s="41"/>
      <c r="F157" s="250" t="s">
        <v>178</v>
      </c>
      <c r="G157" s="41"/>
      <c r="H157" s="41"/>
      <c r="I157" s="145"/>
      <c r="J157" s="41"/>
      <c r="K157" s="41"/>
      <c r="L157" s="45"/>
      <c r="M157" s="251"/>
      <c r="N157" s="252"/>
      <c r="O157" s="92"/>
      <c r="P157" s="92"/>
      <c r="Q157" s="92"/>
      <c r="R157" s="92"/>
      <c r="S157" s="92"/>
      <c r="T157" s="93"/>
      <c r="U157" s="39"/>
      <c r="V157" s="39"/>
      <c r="W157" s="39"/>
      <c r="X157" s="39"/>
      <c r="Y157" s="39"/>
      <c r="Z157" s="39"/>
      <c r="AA157" s="39"/>
      <c r="AB157" s="39"/>
      <c r="AC157" s="39"/>
      <c r="AD157" s="39"/>
      <c r="AE157" s="39"/>
      <c r="AT157" s="18" t="s">
        <v>134</v>
      </c>
      <c r="AU157" s="18" t="s">
        <v>86</v>
      </c>
    </row>
    <row r="158" s="2" customFormat="1">
      <c r="A158" s="39"/>
      <c r="B158" s="40"/>
      <c r="C158" s="41"/>
      <c r="D158" s="249" t="s">
        <v>136</v>
      </c>
      <c r="E158" s="41"/>
      <c r="F158" s="253" t="s">
        <v>179</v>
      </c>
      <c r="G158" s="41"/>
      <c r="H158" s="41"/>
      <c r="I158" s="145"/>
      <c r="J158" s="41"/>
      <c r="K158" s="41"/>
      <c r="L158" s="45"/>
      <c r="M158" s="251"/>
      <c r="N158" s="252"/>
      <c r="O158" s="92"/>
      <c r="P158" s="92"/>
      <c r="Q158" s="92"/>
      <c r="R158" s="92"/>
      <c r="S158" s="92"/>
      <c r="T158" s="93"/>
      <c r="U158" s="39"/>
      <c r="V158" s="39"/>
      <c r="W158" s="39"/>
      <c r="X158" s="39"/>
      <c r="Y158" s="39"/>
      <c r="Z158" s="39"/>
      <c r="AA158" s="39"/>
      <c r="AB158" s="39"/>
      <c r="AC158" s="39"/>
      <c r="AD158" s="39"/>
      <c r="AE158" s="39"/>
      <c r="AT158" s="18" t="s">
        <v>136</v>
      </c>
      <c r="AU158" s="18" t="s">
        <v>86</v>
      </c>
    </row>
    <row r="159" s="13" customFormat="1">
      <c r="A159" s="13"/>
      <c r="B159" s="254"/>
      <c r="C159" s="255"/>
      <c r="D159" s="249" t="s">
        <v>138</v>
      </c>
      <c r="E159" s="256" t="s">
        <v>1</v>
      </c>
      <c r="F159" s="257" t="s">
        <v>180</v>
      </c>
      <c r="G159" s="255"/>
      <c r="H159" s="258">
        <v>75.5</v>
      </c>
      <c r="I159" s="259"/>
      <c r="J159" s="255"/>
      <c r="K159" s="255"/>
      <c r="L159" s="260"/>
      <c r="M159" s="261"/>
      <c r="N159" s="262"/>
      <c r="O159" s="262"/>
      <c r="P159" s="262"/>
      <c r="Q159" s="262"/>
      <c r="R159" s="262"/>
      <c r="S159" s="262"/>
      <c r="T159" s="263"/>
      <c r="U159" s="13"/>
      <c r="V159" s="13"/>
      <c r="W159" s="13"/>
      <c r="X159" s="13"/>
      <c r="Y159" s="13"/>
      <c r="Z159" s="13"/>
      <c r="AA159" s="13"/>
      <c r="AB159" s="13"/>
      <c r="AC159" s="13"/>
      <c r="AD159" s="13"/>
      <c r="AE159" s="13"/>
      <c r="AT159" s="264" t="s">
        <v>138</v>
      </c>
      <c r="AU159" s="264" t="s">
        <v>86</v>
      </c>
      <c r="AV159" s="13" t="s">
        <v>86</v>
      </c>
      <c r="AW159" s="13" t="s">
        <v>32</v>
      </c>
      <c r="AX159" s="13" t="s">
        <v>76</v>
      </c>
      <c r="AY159" s="264" t="s">
        <v>125</v>
      </c>
    </row>
    <row r="160" s="13" customFormat="1">
      <c r="A160" s="13"/>
      <c r="B160" s="254"/>
      <c r="C160" s="255"/>
      <c r="D160" s="249" t="s">
        <v>138</v>
      </c>
      <c r="E160" s="256" t="s">
        <v>1</v>
      </c>
      <c r="F160" s="257" t="s">
        <v>164</v>
      </c>
      <c r="G160" s="255"/>
      <c r="H160" s="258">
        <v>264.25</v>
      </c>
      <c r="I160" s="259"/>
      <c r="J160" s="255"/>
      <c r="K160" s="255"/>
      <c r="L160" s="260"/>
      <c r="M160" s="261"/>
      <c r="N160" s="262"/>
      <c r="O160" s="262"/>
      <c r="P160" s="262"/>
      <c r="Q160" s="262"/>
      <c r="R160" s="262"/>
      <c r="S160" s="262"/>
      <c r="T160" s="263"/>
      <c r="U160" s="13"/>
      <c r="V160" s="13"/>
      <c r="W160" s="13"/>
      <c r="X160" s="13"/>
      <c r="Y160" s="13"/>
      <c r="Z160" s="13"/>
      <c r="AA160" s="13"/>
      <c r="AB160" s="13"/>
      <c r="AC160" s="13"/>
      <c r="AD160" s="13"/>
      <c r="AE160" s="13"/>
      <c r="AT160" s="264" t="s">
        <v>138</v>
      </c>
      <c r="AU160" s="264" t="s">
        <v>86</v>
      </c>
      <c r="AV160" s="13" t="s">
        <v>86</v>
      </c>
      <c r="AW160" s="13" t="s">
        <v>32</v>
      </c>
      <c r="AX160" s="13" t="s">
        <v>76</v>
      </c>
      <c r="AY160" s="264" t="s">
        <v>125</v>
      </c>
    </row>
    <row r="161" s="13" customFormat="1">
      <c r="A161" s="13"/>
      <c r="B161" s="254"/>
      <c r="C161" s="255"/>
      <c r="D161" s="249" t="s">
        <v>138</v>
      </c>
      <c r="E161" s="256" t="s">
        <v>1</v>
      </c>
      <c r="F161" s="257" t="s">
        <v>181</v>
      </c>
      <c r="G161" s="255"/>
      <c r="H161" s="258">
        <v>5.7450000000000001</v>
      </c>
      <c r="I161" s="259"/>
      <c r="J161" s="255"/>
      <c r="K161" s="255"/>
      <c r="L161" s="260"/>
      <c r="M161" s="261"/>
      <c r="N161" s="262"/>
      <c r="O161" s="262"/>
      <c r="P161" s="262"/>
      <c r="Q161" s="262"/>
      <c r="R161" s="262"/>
      <c r="S161" s="262"/>
      <c r="T161" s="263"/>
      <c r="U161" s="13"/>
      <c r="V161" s="13"/>
      <c r="W161" s="13"/>
      <c r="X161" s="13"/>
      <c r="Y161" s="13"/>
      <c r="Z161" s="13"/>
      <c r="AA161" s="13"/>
      <c r="AB161" s="13"/>
      <c r="AC161" s="13"/>
      <c r="AD161" s="13"/>
      <c r="AE161" s="13"/>
      <c r="AT161" s="264" t="s">
        <v>138</v>
      </c>
      <c r="AU161" s="264" t="s">
        <v>86</v>
      </c>
      <c r="AV161" s="13" t="s">
        <v>86</v>
      </c>
      <c r="AW161" s="13" t="s">
        <v>32</v>
      </c>
      <c r="AX161" s="13" t="s">
        <v>76</v>
      </c>
      <c r="AY161" s="264" t="s">
        <v>125</v>
      </c>
    </row>
    <row r="162" s="13" customFormat="1">
      <c r="A162" s="13"/>
      <c r="B162" s="254"/>
      <c r="C162" s="255"/>
      <c r="D162" s="249" t="s">
        <v>138</v>
      </c>
      <c r="E162" s="256" t="s">
        <v>1</v>
      </c>
      <c r="F162" s="257" t="s">
        <v>182</v>
      </c>
      <c r="G162" s="255"/>
      <c r="H162" s="258">
        <v>4.6500000000000004</v>
      </c>
      <c r="I162" s="259"/>
      <c r="J162" s="255"/>
      <c r="K162" s="255"/>
      <c r="L162" s="260"/>
      <c r="M162" s="261"/>
      <c r="N162" s="262"/>
      <c r="O162" s="262"/>
      <c r="P162" s="262"/>
      <c r="Q162" s="262"/>
      <c r="R162" s="262"/>
      <c r="S162" s="262"/>
      <c r="T162" s="263"/>
      <c r="U162" s="13"/>
      <c r="V162" s="13"/>
      <c r="W162" s="13"/>
      <c r="X162" s="13"/>
      <c r="Y162" s="13"/>
      <c r="Z162" s="13"/>
      <c r="AA162" s="13"/>
      <c r="AB162" s="13"/>
      <c r="AC162" s="13"/>
      <c r="AD162" s="13"/>
      <c r="AE162" s="13"/>
      <c r="AT162" s="264" t="s">
        <v>138</v>
      </c>
      <c r="AU162" s="264" t="s">
        <v>86</v>
      </c>
      <c r="AV162" s="13" t="s">
        <v>86</v>
      </c>
      <c r="AW162" s="13" t="s">
        <v>32</v>
      </c>
      <c r="AX162" s="13" t="s">
        <v>76</v>
      </c>
      <c r="AY162" s="264" t="s">
        <v>125</v>
      </c>
    </row>
    <row r="163" s="13" customFormat="1">
      <c r="A163" s="13"/>
      <c r="B163" s="254"/>
      <c r="C163" s="255"/>
      <c r="D163" s="249" t="s">
        <v>138</v>
      </c>
      <c r="E163" s="256" t="s">
        <v>1</v>
      </c>
      <c r="F163" s="257" t="s">
        <v>183</v>
      </c>
      <c r="G163" s="255"/>
      <c r="H163" s="258">
        <v>-9.5</v>
      </c>
      <c r="I163" s="259"/>
      <c r="J163" s="255"/>
      <c r="K163" s="255"/>
      <c r="L163" s="260"/>
      <c r="M163" s="261"/>
      <c r="N163" s="262"/>
      <c r="O163" s="262"/>
      <c r="P163" s="262"/>
      <c r="Q163" s="262"/>
      <c r="R163" s="262"/>
      <c r="S163" s="262"/>
      <c r="T163" s="263"/>
      <c r="U163" s="13"/>
      <c r="V163" s="13"/>
      <c r="W163" s="13"/>
      <c r="X163" s="13"/>
      <c r="Y163" s="13"/>
      <c r="Z163" s="13"/>
      <c r="AA163" s="13"/>
      <c r="AB163" s="13"/>
      <c r="AC163" s="13"/>
      <c r="AD163" s="13"/>
      <c r="AE163" s="13"/>
      <c r="AT163" s="264" t="s">
        <v>138</v>
      </c>
      <c r="AU163" s="264" t="s">
        <v>86</v>
      </c>
      <c r="AV163" s="13" t="s">
        <v>86</v>
      </c>
      <c r="AW163" s="13" t="s">
        <v>32</v>
      </c>
      <c r="AX163" s="13" t="s">
        <v>76</v>
      </c>
      <c r="AY163" s="264" t="s">
        <v>125</v>
      </c>
    </row>
    <row r="164" s="14" customFormat="1">
      <c r="A164" s="14"/>
      <c r="B164" s="265"/>
      <c r="C164" s="266"/>
      <c r="D164" s="249" t="s">
        <v>138</v>
      </c>
      <c r="E164" s="267" t="s">
        <v>1</v>
      </c>
      <c r="F164" s="268" t="s">
        <v>166</v>
      </c>
      <c r="G164" s="266"/>
      <c r="H164" s="269">
        <v>340.64499999999998</v>
      </c>
      <c r="I164" s="270"/>
      <c r="J164" s="266"/>
      <c r="K164" s="266"/>
      <c r="L164" s="271"/>
      <c r="M164" s="272"/>
      <c r="N164" s="273"/>
      <c r="O164" s="273"/>
      <c r="P164" s="273"/>
      <c r="Q164" s="273"/>
      <c r="R164" s="273"/>
      <c r="S164" s="273"/>
      <c r="T164" s="274"/>
      <c r="U164" s="14"/>
      <c r="V164" s="14"/>
      <c r="W164" s="14"/>
      <c r="X164" s="14"/>
      <c r="Y164" s="14"/>
      <c r="Z164" s="14"/>
      <c r="AA164" s="14"/>
      <c r="AB164" s="14"/>
      <c r="AC164" s="14"/>
      <c r="AD164" s="14"/>
      <c r="AE164" s="14"/>
      <c r="AT164" s="275" t="s">
        <v>138</v>
      </c>
      <c r="AU164" s="275" t="s">
        <v>86</v>
      </c>
      <c r="AV164" s="14" t="s">
        <v>132</v>
      </c>
      <c r="AW164" s="14" t="s">
        <v>32</v>
      </c>
      <c r="AX164" s="14" t="s">
        <v>84</v>
      </c>
      <c r="AY164" s="275" t="s">
        <v>125</v>
      </c>
    </row>
    <row r="165" s="2" customFormat="1" ht="14.4" customHeight="1">
      <c r="A165" s="39"/>
      <c r="B165" s="40"/>
      <c r="C165" s="236" t="s">
        <v>184</v>
      </c>
      <c r="D165" s="236" t="s">
        <v>127</v>
      </c>
      <c r="E165" s="237" t="s">
        <v>185</v>
      </c>
      <c r="F165" s="238" t="s">
        <v>186</v>
      </c>
      <c r="G165" s="239" t="s">
        <v>187</v>
      </c>
      <c r="H165" s="240">
        <v>613.16099999999994</v>
      </c>
      <c r="I165" s="241"/>
      <c r="J165" s="242">
        <f>ROUND(I165*H165,2)</f>
        <v>0</v>
      </c>
      <c r="K165" s="238" t="s">
        <v>131</v>
      </c>
      <c r="L165" s="45"/>
      <c r="M165" s="243" t="s">
        <v>1</v>
      </c>
      <c r="N165" s="244" t="s">
        <v>41</v>
      </c>
      <c r="O165" s="92"/>
      <c r="P165" s="245">
        <f>O165*H165</f>
        <v>0</v>
      </c>
      <c r="Q165" s="245">
        <v>0</v>
      </c>
      <c r="R165" s="245">
        <f>Q165*H165</f>
        <v>0</v>
      </c>
      <c r="S165" s="245">
        <v>0</v>
      </c>
      <c r="T165" s="246">
        <f>S165*H165</f>
        <v>0</v>
      </c>
      <c r="U165" s="39"/>
      <c r="V165" s="39"/>
      <c r="W165" s="39"/>
      <c r="X165" s="39"/>
      <c r="Y165" s="39"/>
      <c r="Z165" s="39"/>
      <c r="AA165" s="39"/>
      <c r="AB165" s="39"/>
      <c r="AC165" s="39"/>
      <c r="AD165" s="39"/>
      <c r="AE165" s="39"/>
      <c r="AR165" s="247" t="s">
        <v>132</v>
      </c>
      <c r="AT165" s="247" t="s">
        <v>127</v>
      </c>
      <c r="AU165" s="247" t="s">
        <v>86</v>
      </c>
      <c r="AY165" s="18" t="s">
        <v>125</v>
      </c>
      <c r="BE165" s="248">
        <f>IF(N165="základní",J165,0)</f>
        <v>0</v>
      </c>
      <c r="BF165" s="248">
        <f>IF(N165="snížená",J165,0)</f>
        <v>0</v>
      </c>
      <c r="BG165" s="248">
        <f>IF(N165="zákl. přenesená",J165,0)</f>
        <v>0</v>
      </c>
      <c r="BH165" s="248">
        <f>IF(N165="sníž. přenesená",J165,0)</f>
        <v>0</v>
      </c>
      <c r="BI165" s="248">
        <f>IF(N165="nulová",J165,0)</f>
        <v>0</v>
      </c>
      <c r="BJ165" s="18" t="s">
        <v>84</v>
      </c>
      <c r="BK165" s="248">
        <f>ROUND(I165*H165,2)</f>
        <v>0</v>
      </c>
      <c r="BL165" s="18" t="s">
        <v>132</v>
      </c>
      <c r="BM165" s="247" t="s">
        <v>188</v>
      </c>
    </row>
    <row r="166" s="2" customFormat="1">
      <c r="A166" s="39"/>
      <c r="B166" s="40"/>
      <c r="C166" s="41"/>
      <c r="D166" s="249" t="s">
        <v>134</v>
      </c>
      <c r="E166" s="41"/>
      <c r="F166" s="250" t="s">
        <v>189</v>
      </c>
      <c r="G166" s="41"/>
      <c r="H166" s="41"/>
      <c r="I166" s="145"/>
      <c r="J166" s="41"/>
      <c r="K166" s="41"/>
      <c r="L166" s="45"/>
      <c r="M166" s="251"/>
      <c r="N166" s="252"/>
      <c r="O166" s="92"/>
      <c r="P166" s="92"/>
      <c r="Q166" s="92"/>
      <c r="R166" s="92"/>
      <c r="S166" s="92"/>
      <c r="T166" s="93"/>
      <c r="U166" s="39"/>
      <c r="V166" s="39"/>
      <c r="W166" s="39"/>
      <c r="X166" s="39"/>
      <c r="Y166" s="39"/>
      <c r="Z166" s="39"/>
      <c r="AA166" s="39"/>
      <c r="AB166" s="39"/>
      <c r="AC166" s="39"/>
      <c r="AD166" s="39"/>
      <c r="AE166" s="39"/>
      <c r="AT166" s="18" t="s">
        <v>134</v>
      </c>
      <c r="AU166" s="18" t="s">
        <v>86</v>
      </c>
    </row>
    <row r="167" s="13" customFormat="1">
      <c r="A167" s="13"/>
      <c r="B167" s="254"/>
      <c r="C167" s="255"/>
      <c r="D167" s="249" t="s">
        <v>138</v>
      </c>
      <c r="E167" s="256" t="s">
        <v>1</v>
      </c>
      <c r="F167" s="257" t="s">
        <v>190</v>
      </c>
      <c r="G167" s="255"/>
      <c r="H167" s="258">
        <v>613.16099999999994</v>
      </c>
      <c r="I167" s="259"/>
      <c r="J167" s="255"/>
      <c r="K167" s="255"/>
      <c r="L167" s="260"/>
      <c r="M167" s="261"/>
      <c r="N167" s="262"/>
      <c r="O167" s="262"/>
      <c r="P167" s="262"/>
      <c r="Q167" s="262"/>
      <c r="R167" s="262"/>
      <c r="S167" s="262"/>
      <c r="T167" s="263"/>
      <c r="U167" s="13"/>
      <c r="V167" s="13"/>
      <c r="W167" s="13"/>
      <c r="X167" s="13"/>
      <c r="Y167" s="13"/>
      <c r="Z167" s="13"/>
      <c r="AA167" s="13"/>
      <c r="AB167" s="13"/>
      <c r="AC167" s="13"/>
      <c r="AD167" s="13"/>
      <c r="AE167" s="13"/>
      <c r="AT167" s="264" t="s">
        <v>138</v>
      </c>
      <c r="AU167" s="264" t="s">
        <v>86</v>
      </c>
      <c r="AV167" s="13" t="s">
        <v>86</v>
      </c>
      <c r="AW167" s="13" t="s">
        <v>32</v>
      </c>
      <c r="AX167" s="13" t="s">
        <v>84</v>
      </c>
      <c r="AY167" s="264" t="s">
        <v>125</v>
      </c>
    </row>
    <row r="168" s="2" customFormat="1" ht="14.4" customHeight="1">
      <c r="A168" s="39"/>
      <c r="B168" s="40"/>
      <c r="C168" s="236" t="s">
        <v>191</v>
      </c>
      <c r="D168" s="236" t="s">
        <v>127</v>
      </c>
      <c r="E168" s="237" t="s">
        <v>192</v>
      </c>
      <c r="F168" s="238" t="s">
        <v>193</v>
      </c>
      <c r="G168" s="239" t="s">
        <v>160</v>
      </c>
      <c r="H168" s="240">
        <v>340.64499999999998</v>
      </c>
      <c r="I168" s="241"/>
      <c r="J168" s="242">
        <f>ROUND(I168*H168,2)</f>
        <v>0</v>
      </c>
      <c r="K168" s="238" t="s">
        <v>131</v>
      </c>
      <c r="L168" s="45"/>
      <c r="M168" s="243" t="s">
        <v>1</v>
      </c>
      <c r="N168" s="244" t="s">
        <v>41</v>
      </c>
      <c r="O168" s="92"/>
      <c r="P168" s="245">
        <f>O168*H168</f>
        <v>0</v>
      </c>
      <c r="Q168" s="245">
        <v>0</v>
      </c>
      <c r="R168" s="245">
        <f>Q168*H168</f>
        <v>0</v>
      </c>
      <c r="S168" s="245">
        <v>0</v>
      </c>
      <c r="T168" s="246">
        <f>S168*H168</f>
        <v>0</v>
      </c>
      <c r="U168" s="39"/>
      <c r="V168" s="39"/>
      <c r="W168" s="39"/>
      <c r="X168" s="39"/>
      <c r="Y168" s="39"/>
      <c r="Z168" s="39"/>
      <c r="AA168" s="39"/>
      <c r="AB168" s="39"/>
      <c r="AC168" s="39"/>
      <c r="AD168" s="39"/>
      <c r="AE168" s="39"/>
      <c r="AR168" s="247" t="s">
        <v>132</v>
      </c>
      <c r="AT168" s="247" t="s">
        <v>127</v>
      </c>
      <c r="AU168" s="247" t="s">
        <v>86</v>
      </c>
      <c r="AY168" s="18" t="s">
        <v>125</v>
      </c>
      <c r="BE168" s="248">
        <f>IF(N168="základní",J168,0)</f>
        <v>0</v>
      </c>
      <c r="BF168" s="248">
        <f>IF(N168="snížená",J168,0)</f>
        <v>0</v>
      </c>
      <c r="BG168" s="248">
        <f>IF(N168="zákl. přenesená",J168,0)</f>
        <v>0</v>
      </c>
      <c r="BH168" s="248">
        <f>IF(N168="sníž. přenesená",J168,0)</f>
        <v>0</v>
      </c>
      <c r="BI168" s="248">
        <f>IF(N168="nulová",J168,0)</f>
        <v>0</v>
      </c>
      <c r="BJ168" s="18" t="s">
        <v>84</v>
      </c>
      <c r="BK168" s="248">
        <f>ROUND(I168*H168,2)</f>
        <v>0</v>
      </c>
      <c r="BL168" s="18" t="s">
        <v>132</v>
      </c>
      <c r="BM168" s="247" t="s">
        <v>194</v>
      </c>
    </row>
    <row r="169" s="2" customFormat="1">
      <c r="A169" s="39"/>
      <c r="B169" s="40"/>
      <c r="C169" s="41"/>
      <c r="D169" s="249" t="s">
        <v>134</v>
      </c>
      <c r="E169" s="41"/>
      <c r="F169" s="250" t="s">
        <v>195</v>
      </c>
      <c r="G169" s="41"/>
      <c r="H169" s="41"/>
      <c r="I169" s="145"/>
      <c r="J169" s="41"/>
      <c r="K169" s="41"/>
      <c r="L169" s="45"/>
      <c r="M169" s="251"/>
      <c r="N169" s="252"/>
      <c r="O169" s="92"/>
      <c r="P169" s="92"/>
      <c r="Q169" s="92"/>
      <c r="R169" s="92"/>
      <c r="S169" s="92"/>
      <c r="T169" s="93"/>
      <c r="U169" s="39"/>
      <c r="V169" s="39"/>
      <c r="W169" s="39"/>
      <c r="X169" s="39"/>
      <c r="Y169" s="39"/>
      <c r="Z169" s="39"/>
      <c r="AA169" s="39"/>
      <c r="AB169" s="39"/>
      <c r="AC169" s="39"/>
      <c r="AD169" s="39"/>
      <c r="AE169" s="39"/>
      <c r="AT169" s="18" t="s">
        <v>134</v>
      </c>
      <c r="AU169" s="18" t="s">
        <v>86</v>
      </c>
    </row>
    <row r="170" s="2" customFormat="1">
      <c r="A170" s="39"/>
      <c r="B170" s="40"/>
      <c r="C170" s="41"/>
      <c r="D170" s="249" t="s">
        <v>136</v>
      </c>
      <c r="E170" s="41"/>
      <c r="F170" s="253" t="s">
        <v>196</v>
      </c>
      <c r="G170" s="41"/>
      <c r="H170" s="41"/>
      <c r="I170" s="145"/>
      <c r="J170" s="41"/>
      <c r="K170" s="41"/>
      <c r="L170" s="45"/>
      <c r="M170" s="251"/>
      <c r="N170" s="252"/>
      <c r="O170" s="92"/>
      <c r="P170" s="92"/>
      <c r="Q170" s="92"/>
      <c r="R170" s="92"/>
      <c r="S170" s="92"/>
      <c r="T170" s="93"/>
      <c r="U170" s="39"/>
      <c r="V170" s="39"/>
      <c r="W170" s="39"/>
      <c r="X170" s="39"/>
      <c r="Y170" s="39"/>
      <c r="Z170" s="39"/>
      <c r="AA170" s="39"/>
      <c r="AB170" s="39"/>
      <c r="AC170" s="39"/>
      <c r="AD170" s="39"/>
      <c r="AE170" s="39"/>
      <c r="AT170" s="18" t="s">
        <v>136</v>
      </c>
      <c r="AU170" s="18" t="s">
        <v>86</v>
      </c>
    </row>
    <row r="171" s="13" customFormat="1">
      <c r="A171" s="13"/>
      <c r="B171" s="254"/>
      <c r="C171" s="255"/>
      <c r="D171" s="249" t="s">
        <v>138</v>
      </c>
      <c r="E171" s="256" t="s">
        <v>1</v>
      </c>
      <c r="F171" s="257" t="s">
        <v>197</v>
      </c>
      <c r="G171" s="255"/>
      <c r="H171" s="258">
        <v>340.64499999999998</v>
      </c>
      <c r="I171" s="259"/>
      <c r="J171" s="255"/>
      <c r="K171" s="255"/>
      <c r="L171" s="260"/>
      <c r="M171" s="261"/>
      <c r="N171" s="262"/>
      <c r="O171" s="262"/>
      <c r="P171" s="262"/>
      <c r="Q171" s="262"/>
      <c r="R171" s="262"/>
      <c r="S171" s="262"/>
      <c r="T171" s="263"/>
      <c r="U171" s="13"/>
      <c r="V171" s="13"/>
      <c r="W171" s="13"/>
      <c r="X171" s="13"/>
      <c r="Y171" s="13"/>
      <c r="Z171" s="13"/>
      <c r="AA171" s="13"/>
      <c r="AB171" s="13"/>
      <c r="AC171" s="13"/>
      <c r="AD171" s="13"/>
      <c r="AE171" s="13"/>
      <c r="AT171" s="264" t="s">
        <v>138</v>
      </c>
      <c r="AU171" s="264" t="s">
        <v>86</v>
      </c>
      <c r="AV171" s="13" t="s">
        <v>86</v>
      </c>
      <c r="AW171" s="13" t="s">
        <v>32</v>
      </c>
      <c r="AX171" s="13" t="s">
        <v>84</v>
      </c>
      <c r="AY171" s="264" t="s">
        <v>125</v>
      </c>
    </row>
    <row r="172" s="2" customFormat="1" ht="14.4" customHeight="1">
      <c r="A172" s="39"/>
      <c r="B172" s="40"/>
      <c r="C172" s="236" t="s">
        <v>198</v>
      </c>
      <c r="D172" s="236" t="s">
        <v>127</v>
      </c>
      <c r="E172" s="237" t="s">
        <v>199</v>
      </c>
      <c r="F172" s="238" t="s">
        <v>200</v>
      </c>
      <c r="G172" s="239" t="s">
        <v>160</v>
      </c>
      <c r="H172" s="240">
        <v>4.6500000000000004</v>
      </c>
      <c r="I172" s="241"/>
      <c r="J172" s="242">
        <f>ROUND(I172*H172,2)</f>
        <v>0</v>
      </c>
      <c r="K172" s="238" t="s">
        <v>131</v>
      </c>
      <c r="L172" s="45"/>
      <c r="M172" s="243" t="s">
        <v>1</v>
      </c>
      <c r="N172" s="244" t="s">
        <v>41</v>
      </c>
      <c r="O172" s="92"/>
      <c r="P172" s="245">
        <f>O172*H172</f>
        <v>0</v>
      </c>
      <c r="Q172" s="245">
        <v>0</v>
      </c>
      <c r="R172" s="245">
        <f>Q172*H172</f>
        <v>0</v>
      </c>
      <c r="S172" s="245">
        <v>0</v>
      </c>
      <c r="T172" s="246">
        <f>S172*H172</f>
        <v>0</v>
      </c>
      <c r="U172" s="39"/>
      <c r="V172" s="39"/>
      <c r="W172" s="39"/>
      <c r="X172" s="39"/>
      <c r="Y172" s="39"/>
      <c r="Z172" s="39"/>
      <c r="AA172" s="39"/>
      <c r="AB172" s="39"/>
      <c r="AC172" s="39"/>
      <c r="AD172" s="39"/>
      <c r="AE172" s="39"/>
      <c r="AR172" s="247" t="s">
        <v>132</v>
      </c>
      <c r="AT172" s="247" t="s">
        <v>127</v>
      </c>
      <c r="AU172" s="247" t="s">
        <v>86</v>
      </c>
      <c r="AY172" s="18" t="s">
        <v>125</v>
      </c>
      <c r="BE172" s="248">
        <f>IF(N172="základní",J172,0)</f>
        <v>0</v>
      </c>
      <c r="BF172" s="248">
        <f>IF(N172="snížená",J172,0)</f>
        <v>0</v>
      </c>
      <c r="BG172" s="248">
        <f>IF(N172="zákl. přenesená",J172,0)</f>
        <v>0</v>
      </c>
      <c r="BH172" s="248">
        <f>IF(N172="sníž. přenesená",J172,0)</f>
        <v>0</v>
      </c>
      <c r="BI172" s="248">
        <f>IF(N172="nulová",J172,0)</f>
        <v>0</v>
      </c>
      <c r="BJ172" s="18" t="s">
        <v>84</v>
      </c>
      <c r="BK172" s="248">
        <f>ROUND(I172*H172,2)</f>
        <v>0</v>
      </c>
      <c r="BL172" s="18" t="s">
        <v>132</v>
      </c>
      <c r="BM172" s="247" t="s">
        <v>201</v>
      </c>
    </row>
    <row r="173" s="2" customFormat="1">
      <c r="A173" s="39"/>
      <c r="B173" s="40"/>
      <c r="C173" s="41"/>
      <c r="D173" s="249" t="s">
        <v>134</v>
      </c>
      <c r="E173" s="41"/>
      <c r="F173" s="250" t="s">
        <v>202</v>
      </c>
      <c r="G173" s="41"/>
      <c r="H173" s="41"/>
      <c r="I173" s="145"/>
      <c r="J173" s="41"/>
      <c r="K173" s="41"/>
      <c r="L173" s="45"/>
      <c r="M173" s="251"/>
      <c r="N173" s="252"/>
      <c r="O173" s="92"/>
      <c r="P173" s="92"/>
      <c r="Q173" s="92"/>
      <c r="R173" s="92"/>
      <c r="S173" s="92"/>
      <c r="T173" s="93"/>
      <c r="U173" s="39"/>
      <c r="V173" s="39"/>
      <c r="W173" s="39"/>
      <c r="X173" s="39"/>
      <c r="Y173" s="39"/>
      <c r="Z173" s="39"/>
      <c r="AA173" s="39"/>
      <c r="AB173" s="39"/>
      <c r="AC173" s="39"/>
      <c r="AD173" s="39"/>
      <c r="AE173" s="39"/>
      <c r="AT173" s="18" t="s">
        <v>134</v>
      </c>
      <c r="AU173" s="18" t="s">
        <v>86</v>
      </c>
    </row>
    <row r="174" s="2" customFormat="1">
      <c r="A174" s="39"/>
      <c r="B174" s="40"/>
      <c r="C174" s="41"/>
      <c r="D174" s="249" t="s">
        <v>136</v>
      </c>
      <c r="E174" s="41"/>
      <c r="F174" s="253" t="s">
        <v>203</v>
      </c>
      <c r="G174" s="41"/>
      <c r="H174" s="41"/>
      <c r="I174" s="145"/>
      <c r="J174" s="41"/>
      <c r="K174" s="41"/>
      <c r="L174" s="45"/>
      <c r="M174" s="251"/>
      <c r="N174" s="252"/>
      <c r="O174" s="92"/>
      <c r="P174" s="92"/>
      <c r="Q174" s="92"/>
      <c r="R174" s="92"/>
      <c r="S174" s="92"/>
      <c r="T174" s="93"/>
      <c r="U174" s="39"/>
      <c r="V174" s="39"/>
      <c r="W174" s="39"/>
      <c r="X174" s="39"/>
      <c r="Y174" s="39"/>
      <c r="Z174" s="39"/>
      <c r="AA174" s="39"/>
      <c r="AB174" s="39"/>
      <c r="AC174" s="39"/>
      <c r="AD174" s="39"/>
      <c r="AE174" s="39"/>
      <c r="AT174" s="18" t="s">
        <v>136</v>
      </c>
      <c r="AU174" s="18" t="s">
        <v>86</v>
      </c>
    </row>
    <row r="175" s="13" customFormat="1">
      <c r="A175" s="13"/>
      <c r="B175" s="254"/>
      <c r="C175" s="255"/>
      <c r="D175" s="249" t="s">
        <v>138</v>
      </c>
      <c r="E175" s="256" t="s">
        <v>1</v>
      </c>
      <c r="F175" s="257" t="s">
        <v>204</v>
      </c>
      <c r="G175" s="255"/>
      <c r="H175" s="258">
        <v>4.6500000000000004</v>
      </c>
      <c r="I175" s="259"/>
      <c r="J175" s="255"/>
      <c r="K175" s="255"/>
      <c r="L175" s="260"/>
      <c r="M175" s="261"/>
      <c r="N175" s="262"/>
      <c r="O175" s="262"/>
      <c r="P175" s="262"/>
      <c r="Q175" s="262"/>
      <c r="R175" s="262"/>
      <c r="S175" s="262"/>
      <c r="T175" s="263"/>
      <c r="U175" s="13"/>
      <c r="V175" s="13"/>
      <c r="W175" s="13"/>
      <c r="X175" s="13"/>
      <c r="Y175" s="13"/>
      <c r="Z175" s="13"/>
      <c r="AA175" s="13"/>
      <c r="AB175" s="13"/>
      <c r="AC175" s="13"/>
      <c r="AD175" s="13"/>
      <c r="AE175" s="13"/>
      <c r="AT175" s="264" t="s">
        <v>138</v>
      </c>
      <c r="AU175" s="264" t="s">
        <v>86</v>
      </c>
      <c r="AV175" s="13" t="s">
        <v>86</v>
      </c>
      <c r="AW175" s="13" t="s">
        <v>32</v>
      </c>
      <c r="AX175" s="13" t="s">
        <v>84</v>
      </c>
      <c r="AY175" s="264" t="s">
        <v>125</v>
      </c>
    </row>
    <row r="176" s="2" customFormat="1" ht="14.4" customHeight="1">
      <c r="A176" s="39"/>
      <c r="B176" s="40"/>
      <c r="C176" s="276" t="s">
        <v>205</v>
      </c>
      <c r="D176" s="276" t="s">
        <v>206</v>
      </c>
      <c r="E176" s="277" t="s">
        <v>207</v>
      </c>
      <c r="F176" s="278" t="s">
        <v>208</v>
      </c>
      <c r="G176" s="279" t="s">
        <v>187</v>
      </c>
      <c r="H176" s="280">
        <v>4.6500000000000004</v>
      </c>
      <c r="I176" s="281"/>
      <c r="J176" s="282">
        <f>ROUND(I176*H176,2)</f>
        <v>0</v>
      </c>
      <c r="K176" s="278" t="s">
        <v>131</v>
      </c>
      <c r="L176" s="283"/>
      <c r="M176" s="284" t="s">
        <v>1</v>
      </c>
      <c r="N176" s="285" t="s">
        <v>41</v>
      </c>
      <c r="O176" s="92"/>
      <c r="P176" s="245">
        <f>O176*H176</f>
        <v>0</v>
      </c>
      <c r="Q176" s="245">
        <v>1</v>
      </c>
      <c r="R176" s="245">
        <f>Q176*H176</f>
        <v>4.6500000000000004</v>
      </c>
      <c r="S176" s="245">
        <v>0</v>
      </c>
      <c r="T176" s="246">
        <f>S176*H176</f>
        <v>0</v>
      </c>
      <c r="U176" s="39"/>
      <c r="V176" s="39"/>
      <c r="W176" s="39"/>
      <c r="X176" s="39"/>
      <c r="Y176" s="39"/>
      <c r="Z176" s="39"/>
      <c r="AA176" s="39"/>
      <c r="AB176" s="39"/>
      <c r="AC176" s="39"/>
      <c r="AD176" s="39"/>
      <c r="AE176" s="39"/>
      <c r="AR176" s="247" t="s">
        <v>184</v>
      </c>
      <c r="AT176" s="247" t="s">
        <v>206</v>
      </c>
      <c r="AU176" s="247" t="s">
        <v>86</v>
      </c>
      <c r="AY176" s="18" t="s">
        <v>125</v>
      </c>
      <c r="BE176" s="248">
        <f>IF(N176="základní",J176,0)</f>
        <v>0</v>
      </c>
      <c r="BF176" s="248">
        <f>IF(N176="snížená",J176,0)</f>
        <v>0</v>
      </c>
      <c r="BG176" s="248">
        <f>IF(N176="zákl. přenesená",J176,0)</f>
        <v>0</v>
      </c>
      <c r="BH176" s="248">
        <f>IF(N176="sníž. přenesená",J176,0)</f>
        <v>0</v>
      </c>
      <c r="BI176" s="248">
        <f>IF(N176="nulová",J176,0)</f>
        <v>0</v>
      </c>
      <c r="BJ176" s="18" t="s">
        <v>84</v>
      </c>
      <c r="BK176" s="248">
        <f>ROUND(I176*H176,2)</f>
        <v>0</v>
      </c>
      <c r="BL176" s="18" t="s">
        <v>132</v>
      </c>
      <c r="BM176" s="247" t="s">
        <v>209</v>
      </c>
    </row>
    <row r="177" s="2" customFormat="1">
      <c r="A177" s="39"/>
      <c r="B177" s="40"/>
      <c r="C177" s="41"/>
      <c r="D177" s="249" t="s">
        <v>134</v>
      </c>
      <c r="E177" s="41"/>
      <c r="F177" s="250" t="s">
        <v>208</v>
      </c>
      <c r="G177" s="41"/>
      <c r="H177" s="41"/>
      <c r="I177" s="145"/>
      <c r="J177" s="41"/>
      <c r="K177" s="41"/>
      <c r="L177" s="45"/>
      <c r="M177" s="251"/>
      <c r="N177" s="252"/>
      <c r="O177" s="92"/>
      <c r="P177" s="92"/>
      <c r="Q177" s="92"/>
      <c r="R177" s="92"/>
      <c r="S177" s="92"/>
      <c r="T177" s="93"/>
      <c r="U177" s="39"/>
      <c r="V177" s="39"/>
      <c r="W177" s="39"/>
      <c r="X177" s="39"/>
      <c r="Y177" s="39"/>
      <c r="Z177" s="39"/>
      <c r="AA177" s="39"/>
      <c r="AB177" s="39"/>
      <c r="AC177" s="39"/>
      <c r="AD177" s="39"/>
      <c r="AE177" s="39"/>
      <c r="AT177" s="18" t="s">
        <v>134</v>
      </c>
      <c r="AU177" s="18" t="s">
        <v>86</v>
      </c>
    </row>
    <row r="178" s="13" customFormat="1">
      <c r="A178" s="13"/>
      <c r="B178" s="254"/>
      <c r="C178" s="255"/>
      <c r="D178" s="249" t="s">
        <v>138</v>
      </c>
      <c r="E178" s="256" t="s">
        <v>1</v>
      </c>
      <c r="F178" s="257" t="s">
        <v>210</v>
      </c>
      <c r="G178" s="255"/>
      <c r="H178" s="258">
        <v>4.6500000000000004</v>
      </c>
      <c r="I178" s="259"/>
      <c r="J178" s="255"/>
      <c r="K178" s="255"/>
      <c r="L178" s="260"/>
      <c r="M178" s="261"/>
      <c r="N178" s="262"/>
      <c r="O178" s="262"/>
      <c r="P178" s="262"/>
      <c r="Q178" s="262"/>
      <c r="R178" s="262"/>
      <c r="S178" s="262"/>
      <c r="T178" s="263"/>
      <c r="U178" s="13"/>
      <c r="V178" s="13"/>
      <c r="W178" s="13"/>
      <c r="X178" s="13"/>
      <c r="Y178" s="13"/>
      <c r="Z178" s="13"/>
      <c r="AA178" s="13"/>
      <c r="AB178" s="13"/>
      <c r="AC178" s="13"/>
      <c r="AD178" s="13"/>
      <c r="AE178" s="13"/>
      <c r="AT178" s="264" t="s">
        <v>138</v>
      </c>
      <c r="AU178" s="264" t="s">
        <v>86</v>
      </c>
      <c r="AV178" s="13" t="s">
        <v>86</v>
      </c>
      <c r="AW178" s="13" t="s">
        <v>32</v>
      </c>
      <c r="AX178" s="13" t="s">
        <v>84</v>
      </c>
      <c r="AY178" s="264" t="s">
        <v>125</v>
      </c>
    </row>
    <row r="179" s="2" customFormat="1" ht="14.4" customHeight="1">
      <c r="A179" s="39"/>
      <c r="B179" s="40"/>
      <c r="C179" s="236" t="s">
        <v>211</v>
      </c>
      <c r="D179" s="236" t="s">
        <v>127</v>
      </c>
      <c r="E179" s="237" t="s">
        <v>212</v>
      </c>
      <c r="F179" s="238" t="s">
        <v>213</v>
      </c>
      <c r="G179" s="239" t="s">
        <v>160</v>
      </c>
      <c r="H179" s="240">
        <v>9.5</v>
      </c>
      <c r="I179" s="241"/>
      <c r="J179" s="242">
        <f>ROUND(I179*H179,2)</f>
        <v>0</v>
      </c>
      <c r="K179" s="238" t="s">
        <v>131</v>
      </c>
      <c r="L179" s="45"/>
      <c r="M179" s="243" t="s">
        <v>1</v>
      </c>
      <c r="N179" s="244" t="s">
        <v>41</v>
      </c>
      <c r="O179" s="92"/>
      <c r="P179" s="245">
        <f>O179*H179</f>
        <v>0</v>
      </c>
      <c r="Q179" s="245">
        <v>0</v>
      </c>
      <c r="R179" s="245">
        <f>Q179*H179</f>
        <v>0</v>
      </c>
      <c r="S179" s="245">
        <v>0</v>
      </c>
      <c r="T179" s="246">
        <f>S179*H179</f>
        <v>0</v>
      </c>
      <c r="U179" s="39"/>
      <c r="V179" s="39"/>
      <c r="W179" s="39"/>
      <c r="X179" s="39"/>
      <c r="Y179" s="39"/>
      <c r="Z179" s="39"/>
      <c r="AA179" s="39"/>
      <c r="AB179" s="39"/>
      <c r="AC179" s="39"/>
      <c r="AD179" s="39"/>
      <c r="AE179" s="39"/>
      <c r="AR179" s="247" t="s">
        <v>132</v>
      </c>
      <c r="AT179" s="247" t="s">
        <v>127</v>
      </c>
      <c r="AU179" s="247" t="s">
        <v>86</v>
      </c>
      <c r="AY179" s="18" t="s">
        <v>125</v>
      </c>
      <c r="BE179" s="248">
        <f>IF(N179="základní",J179,0)</f>
        <v>0</v>
      </c>
      <c r="BF179" s="248">
        <f>IF(N179="snížená",J179,0)</f>
        <v>0</v>
      </c>
      <c r="BG179" s="248">
        <f>IF(N179="zákl. přenesená",J179,0)</f>
        <v>0</v>
      </c>
      <c r="BH179" s="248">
        <f>IF(N179="sníž. přenesená",J179,0)</f>
        <v>0</v>
      </c>
      <c r="BI179" s="248">
        <f>IF(N179="nulová",J179,0)</f>
        <v>0</v>
      </c>
      <c r="BJ179" s="18" t="s">
        <v>84</v>
      </c>
      <c r="BK179" s="248">
        <f>ROUND(I179*H179,2)</f>
        <v>0</v>
      </c>
      <c r="BL179" s="18" t="s">
        <v>132</v>
      </c>
      <c r="BM179" s="247" t="s">
        <v>214</v>
      </c>
    </row>
    <row r="180" s="2" customFormat="1">
      <c r="A180" s="39"/>
      <c r="B180" s="40"/>
      <c r="C180" s="41"/>
      <c r="D180" s="249" t="s">
        <v>134</v>
      </c>
      <c r="E180" s="41"/>
      <c r="F180" s="250" t="s">
        <v>215</v>
      </c>
      <c r="G180" s="41"/>
      <c r="H180" s="41"/>
      <c r="I180" s="145"/>
      <c r="J180" s="41"/>
      <c r="K180" s="41"/>
      <c r="L180" s="45"/>
      <c r="M180" s="251"/>
      <c r="N180" s="252"/>
      <c r="O180" s="92"/>
      <c r="P180" s="92"/>
      <c r="Q180" s="92"/>
      <c r="R180" s="92"/>
      <c r="S180" s="92"/>
      <c r="T180" s="93"/>
      <c r="U180" s="39"/>
      <c r="V180" s="39"/>
      <c r="W180" s="39"/>
      <c r="X180" s="39"/>
      <c r="Y180" s="39"/>
      <c r="Z180" s="39"/>
      <c r="AA180" s="39"/>
      <c r="AB180" s="39"/>
      <c r="AC180" s="39"/>
      <c r="AD180" s="39"/>
      <c r="AE180" s="39"/>
      <c r="AT180" s="18" t="s">
        <v>134</v>
      </c>
      <c r="AU180" s="18" t="s">
        <v>86</v>
      </c>
    </row>
    <row r="181" s="2" customFormat="1">
      <c r="A181" s="39"/>
      <c r="B181" s="40"/>
      <c r="C181" s="41"/>
      <c r="D181" s="249" t="s">
        <v>136</v>
      </c>
      <c r="E181" s="41"/>
      <c r="F181" s="253" t="s">
        <v>216</v>
      </c>
      <c r="G181" s="41"/>
      <c r="H181" s="41"/>
      <c r="I181" s="145"/>
      <c r="J181" s="41"/>
      <c r="K181" s="41"/>
      <c r="L181" s="45"/>
      <c r="M181" s="251"/>
      <c r="N181" s="252"/>
      <c r="O181" s="92"/>
      <c r="P181" s="92"/>
      <c r="Q181" s="92"/>
      <c r="R181" s="92"/>
      <c r="S181" s="92"/>
      <c r="T181" s="93"/>
      <c r="U181" s="39"/>
      <c r="V181" s="39"/>
      <c r="W181" s="39"/>
      <c r="X181" s="39"/>
      <c r="Y181" s="39"/>
      <c r="Z181" s="39"/>
      <c r="AA181" s="39"/>
      <c r="AB181" s="39"/>
      <c r="AC181" s="39"/>
      <c r="AD181" s="39"/>
      <c r="AE181" s="39"/>
      <c r="AT181" s="18" t="s">
        <v>136</v>
      </c>
      <c r="AU181" s="18" t="s">
        <v>86</v>
      </c>
    </row>
    <row r="182" s="13" customFormat="1">
      <c r="A182" s="13"/>
      <c r="B182" s="254"/>
      <c r="C182" s="255"/>
      <c r="D182" s="249" t="s">
        <v>138</v>
      </c>
      <c r="E182" s="256" t="s">
        <v>1</v>
      </c>
      <c r="F182" s="257" t="s">
        <v>217</v>
      </c>
      <c r="G182" s="255"/>
      <c r="H182" s="258">
        <v>9.5</v>
      </c>
      <c r="I182" s="259"/>
      <c r="J182" s="255"/>
      <c r="K182" s="255"/>
      <c r="L182" s="260"/>
      <c r="M182" s="261"/>
      <c r="N182" s="262"/>
      <c r="O182" s="262"/>
      <c r="P182" s="262"/>
      <c r="Q182" s="262"/>
      <c r="R182" s="262"/>
      <c r="S182" s="262"/>
      <c r="T182" s="263"/>
      <c r="U182" s="13"/>
      <c r="V182" s="13"/>
      <c r="W182" s="13"/>
      <c r="X182" s="13"/>
      <c r="Y182" s="13"/>
      <c r="Z182" s="13"/>
      <c r="AA182" s="13"/>
      <c r="AB182" s="13"/>
      <c r="AC182" s="13"/>
      <c r="AD182" s="13"/>
      <c r="AE182" s="13"/>
      <c r="AT182" s="264" t="s">
        <v>138</v>
      </c>
      <c r="AU182" s="264" t="s">
        <v>86</v>
      </c>
      <c r="AV182" s="13" t="s">
        <v>86</v>
      </c>
      <c r="AW182" s="13" t="s">
        <v>32</v>
      </c>
      <c r="AX182" s="13" t="s">
        <v>84</v>
      </c>
      <c r="AY182" s="264" t="s">
        <v>125</v>
      </c>
    </row>
    <row r="183" s="2" customFormat="1" ht="14.4" customHeight="1">
      <c r="A183" s="39"/>
      <c r="B183" s="40"/>
      <c r="C183" s="236" t="s">
        <v>218</v>
      </c>
      <c r="D183" s="236" t="s">
        <v>127</v>
      </c>
      <c r="E183" s="237" t="s">
        <v>219</v>
      </c>
      <c r="F183" s="238" t="s">
        <v>220</v>
      </c>
      <c r="G183" s="239" t="s">
        <v>130</v>
      </c>
      <c r="H183" s="240">
        <v>48</v>
      </c>
      <c r="I183" s="241"/>
      <c r="J183" s="242">
        <f>ROUND(I183*H183,2)</f>
        <v>0</v>
      </c>
      <c r="K183" s="238" t="s">
        <v>131</v>
      </c>
      <c r="L183" s="45"/>
      <c r="M183" s="243" t="s">
        <v>1</v>
      </c>
      <c r="N183" s="244" t="s">
        <v>41</v>
      </c>
      <c r="O183" s="92"/>
      <c r="P183" s="245">
        <f>O183*H183</f>
        <v>0</v>
      </c>
      <c r="Q183" s="245">
        <v>0</v>
      </c>
      <c r="R183" s="245">
        <f>Q183*H183</f>
        <v>0</v>
      </c>
      <c r="S183" s="245">
        <v>0</v>
      </c>
      <c r="T183" s="246">
        <f>S183*H183</f>
        <v>0</v>
      </c>
      <c r="U183" s="39"/>
      <c r="V183" s="39"/>
      <c r="W183" s="39"/>
      <c r="X183" s="39"/>
      <c r="Y183" s="39"/>
      <c r="Z183" s="39"/>
      <c r="AA183" s="39"/>
      <c r="AB183" s="39"/>
      <c r="AC183" s="39"/>
      <c r="AD183" s="39"/>
      <c r="AE183" s="39"/>
      <c r="AR183" s="247" t="s">
        <v>132</v>
      </c>
      <c r="AT183" s="247" t="s">
        <v>127</v>
      </c>
      <c r="AU183" s="247" t="s">
        <v>86</v>
      </c>
      <c r="AY183" s="18" t="s">
        <v>125</v>
      </c>
      <c r="BE183" s="248">
        <f>IF(N183="základní",J183,0)</f>
        <v>0</v>
      </c>
      <c r="BF183" s="248">
        <f>IF(N183="snížená",J183,0)</f>
        <v>0</v>
      </c>
      <c r="BG183" s="248">
        <f>IF(N183="zákl. přenesená",J183,0)</f>
        <v>0</v>
      </c>
      <c r="BH183" s="248">
        <f>IF(N183="sníž. přenesená",J183,0)</f>
        <v>0</v>
      </c>
      <c r="BI183" s="248">
        <f>IF(N183="nulová",J183,0)</f>
        <v>0</v>
      </c>
      <c r="BJ183" s="18" t="s">
        <v>84</v>
      </c>
      <c r="BK183" s="248">
        <f>ROUND(I183*H183,2)</f>
        <v>0</v>
      </c>
      <c r="BL183" s="18" t="s">
        <v>132</v>
      </c>
      <c r="BM183" s="247" t="s">
        <v>221</v>
      </c>
    </row>
    <row r="184" s="2" customFormat="1">
      <c r="A184" s="39"/>
      <c r="B184" s="40"/>
      <c r="C184" s="41"/>
      <c r="D184" s="249" t="s">
        <v>134</v>
      </c>
      <c r="E184" s="41"/>
      <c r="F184" s="250" t="s">
        <v>222</v>
      </c>
      <c r="G184" s="41"/>
      <c r="H184" s="41"/>
      <c r="I184" s="145"/>
      <c r="J184" s="41"/>
      <c r="K184" s="41"/>
      <c r="L184" s="45"/>
      <c r="M184" s="251"/>
      <c r="N184" s="252"/>
      <c r="O184" s="92"/>
      <c r="P184" s="92"/>
      <c r="Q184" s="92"/>
      <c r="R184" s="92"/>
      <c r="S184" s="92"/>
      <c r="T184" s="93"/>
      <c r="U184" s="39"/>
      <c r="V184" s="39"/>
      <c r="W184" s="39"/>
      <c r="X184" s="39"/>
      <c r="Y184" s="39"/>
      <c r="Z184" s="39"/>
      <c r="AA184" s="39"/>
      <c r="AB184" s="39"/>
      <c r="AC184" s="39"/>
      <c r="AD184" s="39"/>
      <c r="AE184" s="39"/>
      <c r="AT184" s="18" t="s">
        <v>134</v>
      </c>
      <c r="AU184" s="18" t="s">
        <v>86</v>
      </c>
    </row>
    <row r="185" s="2" customFormat="1">
      <c r="A185" s="39"/>
      <c r="B185" s="40"/>
      <c r="C185" s="41"/>
      <c r="D185" s="249" t="s">
        <v>136</v>
      </c>
      <c r="E185" s="41"/>
      <c r="F185" s="253" t="s">
        <v>223</v>
      </c>
      <c r="G185" s="41"/>
      <c r="H185" s="41"/>
      <c r="I185" s="145"/>
      <c r="J185" s="41"/>
      <c r="K185" s="41"/>
      <c r="L185" s="45"/>
      <c r="M185" s="251"/>
      <c r="N185" s="252"/>
      <c r="O185" s="92"/>
      <c r="P185" s="92"/>
      <c r="Q185" s="92"/>
      <c r="R185" s="92"/>
      <c r="S185" s="92"/>
      <c r="T185" s="93"/>
      <c r="U185" s="39"/>
      <c r="V185" s="39"/>
      <c r="W185" s="39"/>
      <c r="X185" s="39"/>
      <c r="Y185" s="39"/>
      <c r="Z185" s="39"/>
      <c r="AA185" s="39"/>
      <c r="AB185" s="39"/>
      <c r="AC185" s="39"/>
      <c r="AD185" s="39"/>
      <c r="AE185" s="39"/>
      <c r="AT185" s="18" t="s">
        <v>136</v>
      </c>
      <c r="AU185" s="18" t="s">
        <v>86</v>
      </c>
    </row>
    <row r="186" s="13" customFormat="1">
      <c r="A186" s="13"/>
      <c r="B186" s="254"/>
      <c r="C186" s="255"/>
      <c r="D186" s="249" t="s">
        <v>138</v>
      </c>
      <c r="E186" s="256" t="s">
        <v>1</v>
      </c>
      <c r="F186" s="257" t="s">
        <v>224</v>
      </c>
      <c r="G186" s="255"/>
      <c r="H186" s="258">
        <v>48</v>
      </c>
      <c r="I186" s="259"/>
      <c r="J186" s="255"/>
      <c r="K186" s="255"/>
      <c r="L186" s="260"/>
      <c r="M186" s="261"/>
      <c r="N186" s="262"/>
      <c r="O186" s="262"/>
      <c r="P186" s="262"/>
      <c r="Q186" s="262"/>
      <c r="R186" s="262"/>
      <c r="S186" s="262"/>
      <c r="T186" s="263"/>
      <c r="U186" s="13"/>
      <c r="V186" s="13"/>
      <c r="W186" s="13"/>
      <c r="X186" s="13"/>
      <c r="Y186" s="13"/>
      <c r="Z186" s="13"/>
      <c r="AA186" s="13"/>
      <c r="AB186" s="13"/>
      <c r="AC186" s="13"/>
      <c r="AD186" s="13"/>
      <c r="AE186" s="13"/>
      <c r="AT186" s="264" t="s">
        <v>138</v>
      </c>
      <c r="AU186" s="264" t="s">
        <v>86</v>
      </c>
      <c r="AV186" s="13" t="s">
        <v>86</v>
      </c>
      <c r="AW186" s="13" t="s">
        <v>32</v>
      </c>
      <c r="AX186" s="13" t="s">
        <v>84</v>
      </c>
      <c r="AY186" s="264" t="s">
        <v>125</v>
      </c>
    </row>
    <row r="187" s="2" customFormat="1" ht="14.4" customHeight="1">
      <c r="A187" s="39"/>
      <c r="B187" s="40"/>
      <c r="C187" s="236" t="s">
        <v>225</v>
      </c>
      <c r="D187" s="236" t="s">
        <v>127</v>
      </c>
      <c r="E187" s="237" t="s">
        <v>226</v>
      </c>
      <c r="F187" s="238" t="s">
        <v>227</v>
      </c>
      <c r="G187" s="239" t="s">
        <v>130</v>
      </c>
      <c r="H187" s="240">
        <v>704</v>
      </c>
      <c r="I187" s="241"/>
      <c r="J187" s="242">
        <f>ROUND(I187*H187,2)</f>
        <v>0</v>
      </c>
      <c r="K187" s="238" t="s">
        <v>131</v>
      </c>
      <c r="L187" s="45"/>
      <c r="M187" s="243" t="s">
        <v>1</v>
      </c>
      <c r="N187" s="244" t="s">
        <v>41</v>
      </c>
      <c r="O187" s="92"/>
      <c r="P187" s="245">
        <f>O187*H187</f>
        <v>0</v>
      </c>
      <c r="Q187" s="245">
        <v>0</v>
      </c>
      <c r="R187" s="245">
        <f>Q187*H187</f>
        <v>0</v>
      </c>
      <c r="S187" s="245">
        <v>0</v>
      </c>
      <c r="T187" s="246">
        <f>S187*H187</f>
        <v>0</v>
      </c>
      <c r="U187" s="39"/>
      <c r="V187" s="39"/>
      <c r="W187" s="39"/>
      <c r="X187" s="39"/>
      <c r="Y187" s="39"/>
      <c r="Z187" s="39"/>
      <c r="AA187" s="39"/>
      <c r="AB187" s="39"/>
      <c r="AC187" s="39"/>
      <c r="AD187" s="39"/>
      <c r="AE187" s="39"/>
      <c r="AR187" s="247" t="s">
        <v>132</v>
      </c>
      <c r="AT187" s="247" t="s">
        <v>127</v>
      </c>
      <c r="AU187" s="247" t="s">
        <v>86</v>
      </c>
      <c r="AY187" s="18" t="s">
        <v>125</v>
      </c>
      <c r="BE187" s="248">
        <f>IF(N187="základní",J187,0)</f>
        <v>0</v>
      </c>
      <c r="BF187" s="248">
        <f>IF(N187="snížená",J187,0)</f>
        <v>0</v>
      </c>
      <c r="BG187" s="248">
        <f>IF(N187="zákl. přenesená",J187,0)</f>
        <v>0</v>
      </c>
      <c r="BH187" s="248">
        <f>IF(N187="sníž. přenesená",J187,0)</f>
        <v>0</v>
      </c>
      <c r="BI187" s="248">
        <f>IF(N187="nulová",J187,0)</f>
        <v>0</v>
      </c>
      <c r="BJ187" s="18" t="s">
        <v>84</v>
      </c>
      <c r="BK187" s="248">
        <f>ROUND(I187*H187,2)</f>
        <v>0</v>
      </c>
      <c r="BL187" s="18" t="s">
        <v>132</v>
      </c>
      <c r="BM187" s="247" t="s">
        <v>228</v>
      </c>
    </row>
    <row r="188" s="2" customFormat="1">
      <c r="A188" s="39"/>
      <c r="B188" s="40"/>
      <c r="C188" s="41"/>
      <c r="D188" s="249" t="s">
        <v>134</v>
      </c>
      <c r="E188" s="41"/>
      <c r="F188" s="250" t="s">
        <v>229</v>
      </c>
      <c r="G188" s="41"/>
      <c r="H188" s="41"/>
      <c r="I188" s="145"/>
      <c r="J188" s="41"/>
      <c r="K188" s="41"/>
      <c r="L188" s="45"/>
      <c r="M188" s="251"/>
      <c r="N188" s="252"/>
      <c r="O188" s="92"/>
      <c r="P188" s="92"/>
      <c r="Q188" s="92"/>
      <c r="R188" s="92"/>
      <c r="S188" s="92"/>
      <c r="T188" s="93"/>
      <c r="U188" s="39"/>
      <c r="V188" s="39"/>
      <c r="W188" s="39"/>
      <c r="X188" s="39"/>
      <c r="Y188" s="39"/>
      <c r="Z188" s="39"/>
      <c r="AA188" s="39"/>
      <c r="AB188" s="39"/>
      <c r="AC188" s="39"/>
      <c r="AD188" s="39"/>
      <c r="AE188" s="39"/>
      <c r="AT188" s="18" t="s">
        <v>134</v>
      </c>
      <c r="AU188" s="18" t="s">
        <v>86</v>
      </c>
    </row>
    <row r="189" s="2" customFormat="1">
      <c r="A189" s="39"/>
      <c r="B189" s="40"/>
      <c r="C189" s="41"/>
      <c r="D189" s="249" t="s">
        <v>136</v>
      </c>
      <c r="E189" s="41"/>
      <c r="F189" s="253" t="s">
        <v>230</v>
      </c>
      <c r="G189" s="41"/>
      <c r="H189" s="41"/>
      <c r="I189" s="145"/>
      <c r="J189" s="41"/>
      <c r="K189" s="41"/>
      <c r="L189" s="45"/>
      <c r="M189" s="251"/>
      <c r="N189" s="252"/>
      <c r="O189" s="92"/>
      <c r="P189" s="92"/>
      <c r="Q189" s="92"/>
      <c r="R189" s="92"/>
      <c r="S189" s="92"/>
      <c r="T189" s="93"/>
      <c r="U189" s="39"/>
      <c r="V189" s="39"/>
      <c r="W189" s="39"/>
      <c r="X189" s="39"/>
      <c r="Y189" s="39"/>
      <c r="Z189" s="39"/>
      <c r="AA189" s="39"/>
      <c r="AB189" s="39"/>
      <c r="AC189" s="39"/>
      <c r="AD189" s="39"/>
      <c r="AE189" s="39"/>
      <c r="AT189" s="18" t="s">
        <v>136</v>
      </c>
      <c r="AU189" s="18" t="s">
        <v>86</v>
      </c>
    </row>
    <row r="190" s="13" customFormat="1">
      <c r="A190" s="13"/>
      <c r="B190" s="254"/>
      <c r="C190" s="255"/>
      <c r="D190" s="249" t="s">
        <v>138</v>
      </c>
      <c r="E190" s="256" t="s">
        <v>1</v>
      </c>
      <c r="F190" s="257" t="s">
        <v>231</v>
      </c>
      <c r="G190" s="255"/>
      <c r="H190" s="258">
        <v>704</v>
      </c>
      <c r="I190" s="259"/>
      <c r="J190" s="255"/>
      <c r="K190" s="255"/>
      <c r="L190" s="260"/>
      <c r="M190" s="261"/>
      <c r="N190" s="262"/>
      <c r="O190" s="262"/>
      <c r="P190" s="262"/>
      <c r="Q190" s="262"/>
      <c r="R190" s="262"/>
      <c r="S190" s="262"/>
      <c r="T190" s="263"/>
      <c r="U190" s="13"/>
      <c r="V190" s="13"/>
      <c r="W190" s="13"/>
      <c r="X190" s="13"/>
      <c r="Y190" s="13"/>
      <c r="Z190" s="13"/>
      <c r="AA190" s="13"/>
      <c r="AB190" s="13"/>
      <c r="AC190" s="13"/>
      <c r="AD190" s="13"/>
      <c r="AE190" s="13"/>
      <c r="AT190" s="264" t="s">
        <v>138</v>
      </c>
      <c r="AU190" s="264" t="s">
        <v>86</v>
      </c>
      <c r="AV190" s="13" t="s">
        <v>86</v>
      </c>
      <c r="AW190" s="13" t="s">
        <v>32</v>
      </c>
      <c r="AX190" s="13" t="s">
        <v>84</v>
      </c>
      <c r="AY190" s="264" t="s">
        <v>125</v>
      </c>
    </row>
    <row r="191" s="2" customFormat="1" ht="14.4" customHeight="1">
      <c r="A191" s="39"/>
      <c r="B191" s="40"/>
      <c r="C191" s="276" t="s">
        <v>8</v>
      </c>
      <c r="D191" s="276" t="s">
        <v>206</v>
      </c>
      <c r="E191" s="277" t="s">
        <v>232</v>
      </c>
      <c r="F191" s="278" t="s">
        <v>233</v>
      </c>
      <c r="G191" s="279" t="s">
        <v>234</v>
      </c>
      <c r="H191" s="280">
        <v>28.16</v>
      </c>
      <c r="I191" s="281"/>
      <c r="J191" s="282">
        <f>ROUND(I191*H191,2)</f>
        <v>0</v>
      </c>
      <c r="K191" s="278" t="s">
        <v>131</v>
      </c>
      <c r="L191" s="283"/>
      <c r="M191" s="284" t="s">
        <v>1</v>
      </c>
      <c r="N191" s="285" t="s">
        <v>41</v>
      </c>
      <c r="O191" s="92"/>
      <c r="P191" s="245">
        <f>O191*H191</f>
        <v>0</v>
      </c>
      <c r="Q191" s="245">
        <v>0.001</v>
      </c>
      <c r="R191" s="245">
        <f>Q191*H191</f>
        <v>0.028160000000000001</v>
      </c>
      <c r="S191" s="245">
        <v>0</v>
      </c>
      <c r="T191" s="246">
        <f>S191*H191</f>
        <v>0</v>
      </c>
      <c r="U191" s="39"/>
      <c r="V191" s="39"/>
      <c r="W191" s="39"/>
      <c r="X191" s="39"/>
      <c r="Y191" s="39"/>
      <c r="Z191" s="39"/>
      <c r="AA191" s="39"/>
      <c r="AB191" s="39"/>
      <c r="AC191" s="39"/>
      <c r="AD191" s="39"/>
      <c r="AE191" s="39"/>
      <c r="AR191" s="247" t="s">
        <v>184</v>
      </c>
      <c r="AT191" s="247" t="s">
        <v>206</v>
      </c>
      <c r="AU191" s="247" t="s">
        <v>86</v>
      </c>
      <c r="AY191" s="18" t="s">
        <v>125</v>
      </c>
      <c r="BE191" s="248">
        <f>IF(N191="základní",J191,0)</f>
        <v>0</v>
      </c>
      <c r="BF191" s="248">
        <f>IF(N191="snížená",J191,0)</f>
        <v>0</v>
      </c>
      <c r="BG191" s="248">
        <f>IF(N191="zákl. přenesená",J191,0)</f>
        <v>0</v>
      </c>
      <c r="BH191" s="248">
        <f>IF(N191="sníž. přenesená",J191,0)</f>
        <v>0</v>
      </c>
      <c r="BI191" s="248">
        <f>IF(N191="nulová",J191,0)</f>
        <v>0</v>
      </c>
      <c r="BJ191" s="18" t="s">
        <v>84</v>
      </c>
      <c r="BK191" s="248">
        <f>ROUND(I191*H191,2)</f>
        <v>0</v>
      </c>
      <c r="BL191" s="18" t="s">
        <v>132</v>
      </c>
      <c r="BM191" s="247" t="s">
        <v>235</v>
      </c>
    </row>
    <row r="192" s="2" customFormat="1">
      <c r="A192" s="39"/>
      <c r="B192" s="40"/>
      <c r="C192" s="41"/>
      <c r="D192" s="249" t="s">
        <v>134</v>
      </c>
      <c r="E192" s="41"/>
      <c r="F192" s="250" t="s">
        <v>233</v>
      </c>
      <c r="G192" s="41"/>
      <c r="H192" s="41"/>
      <c r="I192" s="145"/>
      <c r="J192" s="41"/>
      <c r="K192" s="41"/>
      <c r="L192" s="45"/>
      <c r="M192" s="251"/>
      <c r="N192" s="252"/>
      <c r="O192" s="92"/>
      <c r="P192" s="92"/>
      <c r="Q192" s="92"/>
      <c r="R192" s="92"/>
      <c r="S192" s="92"/>
      <c r="T192" s="93"/>
      <c r="U192" s="39"/>
      <c r="V192" s="39"/>
      <c r="W192" s="39"/>
      <c r="X192" s="39"/>
      <c r="Y192" s="39"/>
      <c r="Z192" s="39"/>
      <c r="AA192" s="39"/>
      <c r="AB192" s="39"/>
      <c r="AC192" s="39"/>
      <c r="AD192" s="39"/>
      <c r="AE192" s="39"/>
      <c r="AT192" s="18" t="s">
        <v>134</v>
      </c>
      <c r="AU192" s="18" t="s">
        <v>86</v>
      </c>
    </row>
    <row r="193" s="13" customFormat="1">
      <c r="A193" s="13"/>
      <c r="B193" s="254"/>
      <c r="C193" s="255"/>
      <c r="D193" s="249" t="s">
        <v>138</v>
      </c>
      <c r="E193" s="256" t="s">
        <v>1</v>
      </c>
      <c r="F193" s="257" t="s">
        <v>236</v>
      </c>
      <c r="G193" s="255"/>
      <c r="H193" s="258">
        <v>704</v>
      </c>
      <c r="I193" s="259"/>
      <c r="J193" s="255"/>
      <c r="K193" s="255"/>
      <c r="L193" s="260"/>
      <c r="M193" s="261"/>
      <c r="N193" s="262"/>
      <c r="O193" s="262"/>
      <c r="P193" s="262"/>
      <c r="Q193" s="262"/>
      <c r="R193" s="262"/>
      <c r="S193" s="262"/>
      <c r="T193" s="263"/>
      <c r="U193" s="13"/>
      <c r="V193" s="13"/>
      <c r="W193" s="13"/>
      <c r="X193" s="13"/>
      <c r="Y193" s="13"/>
      <c r="Z193" s="13"/>
      <c r="AA193" s="13"/>
      <c r="AB193" s="13"/>
      <c r="AC193" s="13"/>
      <c r="AD193" s="13"/>
      <c r="AE193" s="13"/>
      <c r="AT193" s="264" t="s">
        <v>138</v>
      </c>
      <c r="AU193" s="264" t="s">
        <v>86</v>
      </c>
      <c r="AV193" s="13" t="s">
        <v>86</v>
      </c>
      <c r="AW193" s="13" t="s">
        <v>32</v>
      </c>
      <c r="AX193" s="13" t="s">
        <v>84</v>
      </c>
      <c r="AY193" s="264" t="s">
        <v>125</v>
      </c>
    </row>
    <row r="194" s="13" customFormat="1">
      <c r="A194" s="13"/>
      <c r="B194" s="254"/>
      <c r="C194" s="255"/>
      <c r="D194" s="249" t="s">
        <v>138</v>
      </c>
      <c r="E194" s="255"/>
      <c r="F194" s="257" t="s">
        <v>237</v>
      </c>
      <c r="G194" s="255"/>
      <c r="H194" s="258">
        <v>28.16</v>
      </c>
      <c r="I194" s="259"/>
      <c r="J194" s="255"/>
      <c r="K194" s="255"/>
      <c r="L194" s="260"/>
      <c r="M194" s="261"/>
      <c r="N194" s="262"/>
      <c r="O194" s="262"/>
      <c r="P194" s="262"/>
      <c r="Q194" s="262"/>
      <c r="R194" s="262"/>
      <c r="S194" s="262"/>
      <c r="T194" s="263"/>
      <c r="U194" s="13"/>
      <c r="V194" s="13"/>
      <c r="W194" s="13"/>
      <c r="X194" s="13"/>
      <c r="Y194" s="13"/>
      <c r="Z194" s="13"/>
      <c r="AA194" s="13"/>
      <c r="AB194" s="13"/>
      <c r="AC194" s="13"/>
      <c r="AD194" s="13"/>
      <c r="AE194" s="13"/>
      <c r="AT194" s="264" t="s">
        <v>138</v>
      </c>
      <c r="AU194" s="264" t="s">
        <v>86</v>
      </c>
      <c r="AV194" s="13" t="s">
        <v>86</v>
      </c>
      <c r="AW194" s="13" t="s">
        <v>4</v>
      </c>
      <c r="AX194" s="13" t="s">
        <v>84</v>
      </c>
      <c r="AY194" s="264" t="s">
        <v>125</v>
      </c>
    </row>
    <row r="195" s="2" customFormat="1" ht="14.4" customHeight="1">
      <c r="A195" s="39"/>
      <c r="B195" s="40"/>
      <c r="C195" s="276" t="s">
        <v>238</v>
      </c>
      <c r="D195" s="276" t="s">
        <v>206</v>
      </c>
      <c r="E195" s="277" t="s">
        <v>239</v>
      </c>
      <c r="F195" s="278" t="s">
        <v>240</v>
      </c>
      <c r="G195" s="279" t="s">
        <v>187</v>
      </c>
      <c r="H195" s="280">
        <v>8.6400000000000006</v>
      </c>
      <c r="I195" s="281"/>
      <c r="J195" s="282">
        <f>ROUND(I195*H195,2)</f>
        <v>0</v>
      </c>
      <c r="K195" s="278" t="s">
        <v>131</v>
      </c>
      <c r="L195" s="283"/>
      <c r="M195" s="284" t="s">
        <v>1</v>
      </c>
      <c r="N195" s="285" t="s">
        <v>41</v>
      </c>
      <c r="O195" s="92"/>
      <c r="P195" s="245">
        <f>O195*H195</f>
        <v>0</v>
      </c>
      <c r="Q195" s="245">
        <v>1</v>
      </c>
      <c r="R195" s="245">
        <f>Q195*H195</f>
        <v>8.6400000000000006</v>
      </c>
      <c r="S195" s="245">
        <v>0</v>
      </c>
      <c r="T195" s="246">
        <f>S195*H195</f>
        <v>0</v>
      </c>
      <c r="U195" s="39"/>
      <c r="V195" s="39"/>
      <c r="W195" s="39"/>
      <c r="X195" s="39"/>
      <c r="Y195" s="39"/>
      <c r="Z195" s="39"/>
      <c r="AA195" s="39"/>
      <c r="AB195" s="39"/>
      <c r="AC195" s="39"/>
      <c r="AD195" s="39"/>
      <c r="AE195" s="39"/>
      <c r="AR195" s="247" t="s">
        <v>184</v>
      </c>
      <c r="AT195" s="247" t="s">
        <v>206</v>
      </c>
      <c r="AU195" s="247" t="s">
        <v>86</v>
      </c>
      <c r="AY195" s="18" t="s">
        <v>125</v>
      </c>
      <c r="BE195" s="248">
        <f>IF(N195="základní",J195,0)</f>
        <v>0</v>
      </c>
      <c r="BF195" s="248">
        <f>IF(N195="snížená",J195,0)</f>
        <v>0</v>
      </c>
      <c r="BG195" s="248">
        <f>IF(N195="zákl. přenesená",J195,0)</f>
        <v>0</v>
      </c>
      <c r="BH195" s="248">
        <f>IF(N195="sníž. přenesená",J195,0)</f>
        <v>0</v>
      </c>
      <c r="BI195" s="248">
        <f>IF(N195="nulová",J195,0)</f>
        <v>0</v>
      </c>
      <c r="BJ195" s="18" t="s">
        <v>84</v>
      </c>
      <c r="BK195" s="248">
        <f>ROUND(I195*H195,2)</f>
        <v>0</v>
      </c>
      <c r="BL195" s="18" t="s">
        <v>132</v>
      </c>
      <c r="BM195" s="247" t="s">
        <v>241</v>
      </c>
    </row>
    <row r="196" s="2" customFormat="1">
      <c r="A196" s="39"/>
      <c r="B196" s="40"/>
      <c r="C196" s="41"/>
      <c r="D196" s="249" t="s">
        <v>134</v>
      </c>
      <c r="E196" s="41"/>
      <c r="F196" s="250" t="s">
        <v>240</v>
      </c>
      <c r="G196" s="41"/>
      <c r="H196" s="41"/>
      <c r="I196" s="145"/>
      <c r="J196" s="41"/>
      <c r="K196" s="41"/>
      <c r="L196" s="45"/>
      <c r="M196" s="251"/>
      <c r="N196" s="252"/>
      <c r="O196" s="92"/>
      <c r="P196" s="92"/>
      <c r="Q196" s="92"/>
      <c r="R196" s="92"/>
      <c r="S196" s="92"/>
      <c r="T196" s="93"/>
      <c r="U196" s="39"/>
      <c r="V196" s="39"/>
      <c r="W196" s="39"/>
      <c r="X196" s="39"/>
      <c r="Y196" s="39"/>
      <c r="Z196" s="39"/>
      <c r="AA196" s="39"/>
      <c r="AB196" s="39"/>
      <c r="AC196" s="39"/>
      <c r="AD196" s="39"/>
      <c r="AE196" s="39"/>
      <c r="AT196" s="18" t="s">
        <v>134</v>
      </c>
      <c r="AU196" s="18" t="s">
        <v>86</v>
      </c>
    </row>
    <row r="197" s="13" customFormat="1">
      <c r="A197" s="13"/>
      <c r="B197" s="254"/>
      <c r="C197" s="255"/>
      <c r="D197" s="249" t="s">
        <v>138</v>
      </c>
      <c r="E197" s="256" t="s">
        <v>1</v>
      </c>
      <c r="F197" s="257" t="s">
        <v>242</v>
      </c>
      <c r="G197" s="255"/>
      <c r="H197" s="258">
        <v>8.6400000000000006</v>
      </c>
      <c r="I197" s="259"/>
      <c r="J197" s="255"/>
      <c r="K197" s="255"/>
      <c r="L197" s="260"/>
      <c r="M197" s="261"/>
      <c r="N197" s="262"/>
      <c r="O197" s="262"/>
      <c r="P197" s="262"/>
      <c r="Q197" s="262"/>
      <c r="R197" s="262"/>
      <c r="S197" s="262"/>
      <c r="T197" s="263"/>
      <c r="U197" s="13"/>
      <c r="V197" s="13"/>
      <c r="W197" s="13"/>
      <c r="X197" s="13"/>
      <c r="Y197" s="13"/>
      <c r="Z197" s="13"/>
      <c r="AA197" s="13"/>
      <c r="AB197" s="13"/>
      <c r="AC197" s="13"/>
      <c r="AD197" s="13"/>
      <c r="AE197" s="13"/>
      <c r="AT197" s="264" t="s">
        <v>138</v>
      </c>
      <c r="AU197" s="264" t="s">
        <v>86</v>
      </c>
      <c r="AV197" s="13" t="s">
        <v>86</v>
      </c>
      <c r="AW197" s="13" t="s">
        <v>32</v>
      </c>
      <c r="AX197" s="13" t="s">
        <v>84</v>
      </c>
      <c r="AY197" s="264" t="s">
        <v>125</v>
      </c>
    </row>
    <row r="198" s="2" customFormat="1" ht="14.4" customHeight="1">
      <c r="A198" s="39"/>
      <c r="B198" s="40"/>
      <c r="C198" s="236" t="s">
        <v>243</v>
      </c>
      <c r="D198" s="236" t="s">
        <v>127</v>
      </c>
      <c r="E198" s="237" t="s">
        <v>244</v>
      </c>
      <c r="F198" s="238" t="s">
        <v>245</v>
      </c>
      <c r="G198" s="239" t="s">
        <v>130</v>
      </c>
      <c r="H198" s="240">
        <v>893.75</v>
      </c>
      <c r="I198" s="241"/>
      <c r="J198" s="242">
        <f>ROUND(I198*H198,2)</f>
        <v>0</v>
      </c>
      <c r="K198" s="238" t="s">
        <v>131</v>
      </c>
      <c r="L198" s="45"/>
      <c r="M198" s="243" t="s">
        <v>1</v>
      </c>
      <c r="N198" s="244" t="s">
        <v>41</v>
      </c>
      <c r="O198" s="92"/>
      <c r="P198" s="245">
        <f>O198*H198</f>
        <v>0</v>
      </c>
      <c r="Q198" s="245">
        <v>0</v>
      </c>
      <c r="R198" s="245">
        <f>Q198*H198</f>
        <v>0</v>
      </c>
      <c r="S198" s="245">
        <v>0</v>
      </c>
      <c r="T198" s="246">
        <f>S198*H198</f>
        <v>0</v>
      </c>
      <c r="U198" s="39"/>
      <c r="V198" s="39"/>
      <c r="W198" s="39"/>
      <c r="X198" s="39"/>
      <c r="Y198" s="39"/>
      <c r="Z198" s="39"/>
      <c r="AA198" s="39"/>
      <c r="AB198" s="39"/>
      <c r="AC198" s="39"/>
      <c r="AD198" s="39"/>
      <c r="AE198" s="39"/>
      <c r="AR198" s="247" t="s">
        <v>132</v>
      </c>
      <c r="AT198" s="247" t="s">
        <v>127</v>
      </c>
      <c r="AU198" s="247" t="s">
        <v>86</v>
      </c>
      <c r="AY198" s="18" t="s">
        <v>125</v>
      </c>
      <c r="BE198" s="248">
        <f>IF(N198="základní",J198,0)</f>
        <v>0</v>
      </c>
      <c r="BF198" s="248">
        <f>IF(N198="snížená",J198,0)</f>
        <v>0</v>
      </c>
      <c r="BG198" s="248">
        <f>IF(N198="zákl. přenesená",J198,0)</f>
        <v>0</v>
      </c>
      <c r="BH198" s="248">
        <f>IF(N198="sníž. přenesená",J198,0)</f>
        <v>0</v>
      </c>
      <c r="BI198" s="248">
        <f>IF(N198="nulová",J198,0)</f>
        <v>0</v>
      </c>
      <c r="BJ198" s="18" t="s">
        <v>84</v>
      </c>
      <c r="BK198" s="248">
        <f>ROUND(I198*H198,2)</f>
        <v>0</v>
      </c>
      <c r="BL198" s="18" t="s">
        <v>132</v>
      </c>
      <c r="BM198" s="247" t="s">
        <v>246</v>
      </c>
    </row>
    <row r="199" s="2" customFormat="1">
      <c r="A199" s="39"/>
      <c r="B199" s="40"/>
      <c r="C199" s="41"/>
      <c r="D199" s="249" t="s">
        <v>134</v>
      </c>
      <c r="E199" s="41"/>
      <c r="F199" s="250" t="s">
        <v>247</v>
      </c>
      <c r="G199" s="41"/>
      <c r="H199" s="41"/>
      <c r="I199" s="145"/>
      <c r="J199" s="41"/>
      <c r="K199" s="41"/>
      <c r="L199" s="45"/>
      <c r="M199" s="251"/>
      <c r="N199" s="252"/>
      <c r="O199" s="92"/>
      <c r="P199" s="92"/>
      <c r="Q199" s="92"/>
      <c r="R199" s="92"/>
      <c r="S199" s="92"/>
      <c r="T199" s="93"/>
      <c r="U199" s="39"/>
      <c r="V199" s="39"/>
      <c r="W199" s="39"/>
      <c r="X199" s="39"/>
      <c r="Y199" s="39"/>
      <c r="Z199" s="39"/>
      <c r="AA199" s="39"/>
      <c r="AB199" s="39"/>
      <c r="AC199" s="39"/>
      <c r="AD199" s="39"/>
      <c r="AE199" s="39"/>
      <c r="AT199" s="18" t="s">
        <v>134</v>
      </c>
      <c r="AU199" s="18" t="s">
        <v>86</v>
      </c>
    </row>
    <row r="200" s="2" customFormat="1">
      <c r="A200" s="39"/>
      <c r="B200" s="40"/>
      <c r="C200" s="41"/>
      <c r="D200" s="249" t="s">
        <v>136</v>
      </c>
      <c r="E200" s="41"/>
      <c r="F200" s="253" t="s">
        <v>248</v>
      </c>
      <c r="G200" s="41"/>
      <c r="H200" s="41"/>
      <c r="I200" s="145"/>
      <c r="J200" s="41"/>
      <c r="K200" s="41"/>
      <c r="L200" s="45"/>
      <c r="M200" s="251"/>
      <c r="N200" s="252"/>
      <c r="O200" s="92"/>
      <c r="P200" s="92"/>
      <c r="Q200" s="92"/>
      <c r="R200" s="92"/>
      <c r="S200" s="92"/>
      <c r="T200" s="93"/>
      <c r="U200" s="39"/>
      <c r="V200" s="39"/>
      <c r="W200" s="39"/>
      <c r="X200" s="39"/>
      <c r="Y200" s="39"/>
      <c r="Z200" s="39"/>
      <c r="AA200" s="39"/>
      <c r="AB200" s="39"/>
      <c r="AC200" s="39"/>
      <c r="AD200" s="39"/>
      <c r="AE200" s="39"/>
      <c r="AT200" s="18" t="s">
        <v>136</v>
      </c>
      <c r="AU200" s="18" t="s">
        <v>86</v>
      </c>
    </row>
    <row r="201" s="13" customFormat="1">
      <c r="A201" s="13"/>
      <c r="B201" s="254"/>
      <c r="C201" s="255"/>
      <c r="D201" s="249" t="s">
        <v>138</v>
      </c>
      <c r="E201" s="256" t="s">
        <v>1</v>
      </c>
      <c r="F201" s="257" t="s">
        <v>249</v>
      </c>
      <c r="G201" s="255"/>
      <c r="H201" s="258">
        <v>893.75</v>
      </c>
      <c r="I201" s="259"/>
      <c r="J201" s="255"/>
      <c r="K201" s="255"/>
      <c r="L201" s="260"/>
      <c r="M201" s="261"/>
      <c r="N201" s="262"/>
      <c r="O201" s="262"/>
      <c r="P201" s="262"/>
      <c r="Q201" s="262"/>
      <c r="R201" s="262"/>
      <c r="S201" s="262"/>
      <c r="T201" s="263"/>
      <c r="U201" s="13"/>
      <c r="V201" s="13"/>
      <c r="W201" s="13"/>
      <c r="X201" s="13"/>
      <c r="Y201" s="13"/>
      <c r="Z201" s="13"/>
      <c r="AA201" s="13"/>
      <c r="AB201" s="13"/>
      <c r="AC201" s="13"/>
      <c r="AD201" s="13"/>
      <c r="AE201" s="13"/>
      <c r="AT201" s="264" t="s">
        <v>138</v>
      </c>
      <c r="AU201" s="264" t="s">
        <v>86</v>
      </c>
      <c r="AV201" s="13" t="s">
        <v>86</v>
      </c>
      <c r="AW201" s="13" t="s">
        <v>32</v>
      </c>
      <c r="AX201" s="13" t="s">
        <v>84</v>
      </c>
      <c r="AY201" s="264" t="s">
        <v>125</v>
      </c>
    </row>
    <row r="202" s="12" customFormat="1" ht="22.8" customHeight="1">
      <c r="A202" s="12"/>
      <c r="B202" s="220"/>
      <c r="C202" s="221"/>
      <c r="D202" s="222" t="s">
        <v>75</v>
      </c>
      <c r="E202" s="234" t="s">
        <v>86</v>
      </c>
      <c r="F202" s="234" t="s">
        <v>250</v>
      </c>
      <c r="G202" s="221"/>
      <c r="H202" s="221"/>
      <c r="I202" s="224"/>
      <c r="J202" s="235">
        <f>BK202</f>
        <v>0</v>
      </c>
      <c r="K202" s="221"/>
      <c r="L202" s="226"/>
      <c r="M202" s="227"/>
      <c r="N202" s="228"/>
      <c r="O202" s="228"/>
      <c r="P202" s="229">
        <f>SUM(P203:P210)</f>
        <v>0</v>
      </c>
      <c r="Q202" s="228"/>
      <c r="R202" s="229">
        <f>SUM(R203:R210)</f>
        <v>0.56540299999999999</v>
      </c>
      <c r="S202" s="228"/>
      <c r="T202" s="230">
        <f>SUM(T203:T210)</f>
        <v>0</v>
      </c>
      <c r="U202" s="12"/>
      <c r="V202" s="12"/>
      <c r="W202" s="12"/>
      <c r="X202" s="12"/>
      <c r="Y202" s="12"/>
      <c r="Z202" s="12"/>
      <c r="AA202" s="12"/>
      <c r="AB202" s="12"/>
      <c r="AC202" s="12"/>
      <c r="AD202" s="12"/>
      <c r="AE202" s="12"/>
      <c r="AR202" s="231" t="s">
        <v>84</v>
      </c>
      <c r="AT202" s="232" t="s">
        <v>75</v>
      </c>
      <c r="AU202" s="232" t="s">
        <v>84</v>
      </c>
      <c r="AY202" s="231" t="s">
        <v>125</v>
      </c>
      <c r="BK202" s="233">
        <f>SUM(BK203:BK210)</f>
        <v>0</v>
      </c>
    </row>
    <row r="203" s="2" customFormat="1" ht="14.4" customHeight="1">
      <c r="A203" s="39"/>
      <c r="B203" s="40"/>
      <c r="C203" s="236" t="s">
        <v>251</v>
      </c>
      <c r="D203" s="236" t="s">
        <v>127</v>
      </c>
      <c r="E203" s="237" t="s">
        <v>252</v>
      </c>
      <c r="F203" s="238" t="s">
        <v>253</v>
      </c>
      <c r="G203" s="239" t="s">
        <v>130</v>
      </c>
      <c r="H203" s="240">
        <v>764</v>
      </c>
      <c r="I203" s="241"/>
      <c r="J203" s="242">
        <f>ROUND(I203*H203,2)</f>
        <v>0</v>
      </c>
      <c r="K203" s="238" t="s">
        <v>131</v>
      </c>
      <c r="L203" s="45"/>
      <c r="M203" s="243" t="s">
        <v>1</v>
      </c>
      <c r="N203" s="244" t="s">
        <v>41</v>
      </c>
      <c r="O203" s="92"/>
      <c r="P203" s="245">
        <f>O203*H203</f>
        <v>0</v>
      </c>
      <c r="Q203" s="245">
        <v>0.00010000000000000001</v>
      </c>
      <c r="R203" s="245">
        <f>Q203*H203</f>
        <v>0.07640000000000001</v>
      </c>
      <c r="S203" s="245">
        <v>0</v>
      </c>
      <c r="T203" s="246">
        <f>S203*H203</f>
        <v>0</v>
      </c>
      <c r="U203" s="39"/>
      <c r="V203" s="39"/>
      <c r="W203" s="39"/>
      <c r="X203" s="39"/>
      <c r="Y203" s="39"/>
      <c r="Z203" s="39"/>
      <c r="AA203" s="39"/>
      <c r="AB203" s="39"/>
      <c r="AC203" s="39"/>
      <c r="AD203" s="39"/>
      <c r="AE203" s="39"/>
      <c r="AR203" s="247" t="s">
        <v>132</v>
      </c>
      <c r="AT203" s="247" t="s">
        <v>127</v>
      </c>
      <c r="AU203" s="247" t="s">
        <v>86</v>
      </c>
      <c r="AY203" s="18" t="s">
        <v>125</v>
      </c>
      <c r="BE203" s="248">
        <f>IF(N203="základní",J203,0)</f>
        <v>0</v>
      </c>
      <c r="BF203" s="248">
        <f>IF(N203="snížená",J203,0)</f>
        <v>0</v>
      </c>
      <c r="BG203" s="248">
        <f>IF(N203="zákl. přenesená",J203,0)</f>
        <v>0</v>
      </c>
      <c r="BH203" s="248">
        <f>IF(N203="sníž. přenesená",J203,0)</f>
        <v>0</v>
      </c>
      <c r="BI203" s="248">
        <f>IF(N203="nulová",J203,0)</f>
        <v>0</v>
      </c>
      <c r="BJ203" s="18" t="s">
        <v>84</v>
      </c>
      <c r="BK203" s="248">
        <f>ROUND(I203*H203,2)</f>
        <v>0</v>
      </c>
      <c r="BL203" s="18" t="s">
        <v>132</v>
      </c>
      <c r="BM203" s="247" t="s">
        <v>254</v>
      </c>
    </row>
    <row r="204" s="2" customFormat="1">
      <c r="A204" s="39"/>
      <c r="B204" s="40"/>
      <c r="C204" s="41"/>
      <c r="D204" s="249" t="s">
        <v>134</v>
      </c>
      <c r="E204" s="41"/>
      <c r="F204" s="250" t="s">
        <v>255</v>
      </c>
      <c r="G204" s="41"/>
      <c r="H204" s="41"/>
      <c r="I204" s="145"/>
      <c r="J204" s="41"/>
      <c r="K204" s="41"/>
      <c r="L204" s="45"/>
      <c r="M204" s="251"/>
      <c r="N204" s="252"/>
      <c r="O204" s="92"/>
      <c r="P204" s="92"/>
      <c r="Q204" s="92"/>
      <c r="R204" s="92"/>
      <c r="S204" s="92"/>
      <c r="T204" s="93"/>
      <c r="U204" s="39"/>
      <c r="V204" s="39"/>
      <c r="W204" s="39"/>
      <c r="X204" s="39"/>
      <c r="Y204" s="39"/>
      <c r="Z204" s="39"/>
      <c r="AA204" s="39"/>
      <c r="AB204" s="39"/>
      <c r="AC204" s="39"/>
      <c r="AD204" s="39"/>
      <c r="AE204" s="39"/>
      <c r="AT204" s="18" t="s">
        <v>134</v>
      </c>
      <c r="AU204" s="18" t="s">
        <v>86</v>
      </c>
    </row>
    <row r="205" s="2" customFormat="1">
      <c r="A205" s="39"/>
      <c r="B205" s="40"/>
      <c r="C205" s="41"/>
      <c r="D205" s="249" t="s">
        <v>136</v>
      </c>
      <c r="E205" s="41"/>
      <c r="F205" s="253" t="s">
        <v>256</v>
      </c>
      <c r="G205" s="41"/>
      <c r="H205" s="41"/>
      <c r="I205" s="145"/>
      <c r="J205" s="41"/>
      <c r="K205" s="41"/>
      <c r="L205" s="45"/>
      <c r="M205" s="251"/>
      <c r="N205" s="252"/>
      <c r="O205" s="92"/>
      <c r="P205" s="92"/>
      <c r="Q205" s="92"/>
      <c r="R205" s="92"/>
      <c r="S205" s="92"/>
      <c r="T205" s="93"/>
      <c r="U205" s="39"/>
      <c r="V205" s="39"/>
      <c r="W205" s="39"/>
      <c r="X205" s="39"/>
      <c r="Y205" s="39"/>
      <c r="Z205" s="39"/>
      <c r="AA205" s="39"/>
      <c r="AB205" s="39"/>
      <c r="AC205" s="39"/>
      <c r="AD205" s="39"/>
      <c r="AE205" s="39"/>
      <c r="AT205" s="18" t="s">
        <v>136</v>
      </c>
      <c r="AU205" s="18" t="s">
        <v>86</v>
      </c>
    </row>
    <row r="206" s="13" customFormat="1">
      <c r="A206" s="13"/>
      <c r="B206" s="254"/>
      <c r="C206" s="255"/>
      <c r="D206" s="249" t="s">
        <v>138</v>
      </c>
      <c r="E206" s="256" t="s">
        <v>1</v>
      </c>
      <c r="F206" s="257" t="s">
        <v>257</v>
      </c>
      <c r="G206" s="255"/>
      <c r="H206" s="258">
        <v>764</v>
      </c>
      <c r="I206" s="259"/>
      <c r="J206" s="255"/>
      <c r="K206" s="255"/>
      <c r="L206" s="260"/>
      <c r="M206" s="261"/>
      <c r="N206" s="262"/>
      <c r="O206" s="262"/>
      <c r="P206" s="262"/>
      <c r="Q206" s="262"/>
      <c r="R206" s="262"/>
      <c r="S206" s="262"/>
      <c r="T206" s="263"/>
      <c r="U206" s="13"/>
      <c r="V206" s="13"/>
      <c r="W206" s="13"/>
      <c r="X206" s="13"/>
      <c r="Y206" s="13"/>
      <c r="Z206" s="13"/>
      <c r="AA206" s="13"/>
      <c r="AB206" s="13"/>
      <c r="AC206" s="13"/>
      <c r="AD206" s="13"/>
      <c r="AE206" s="13"/>
      <c r="AT206" s="264" t="s">
        <v>138</v>
      </c>
      <c r="AU206" s="264" t="s">
        <v>86</v>
      </c>
      <c r="AV206" s="13" t="s">
        <v>86</v>
      </c>
      <c r="AW206" s="13" t="s">
        <v>32</v>
      </c>
      <c r="AX206" s="13" t="s">
        <v>84</v>
      </c>
      <c r="AY206" s="264" t="s">
        <v>125</v>
      </c>
    </row>
    <row r="207" s="2" customFormat="1" ht="14.4" customHeight="1">
      <c r="A207" s="39"/>
      <c r="B207" s="40"/>
      <c r="C207" s="276" t="s">
        <v>258</v>
      </c>
      <c r="D207" s="276" t="s">
        <v>206</v>
      </c>
      <c r="E207" s="277" t="s">
        <v>259</v>
      </c>
      <c r="F207" s="278" t="s">
        <v>260</v>
      </c>
      <c r="G207" s="279" t="s">
        <v>130</v>
      </c>
      <c r="H207" s="280">
        <v>857.89999999999998</v>
      </c>
      <c r="I207" s="281"/>
      <c r="J207" s="282">
        <f>ROUND(I207*H207,2)</f>
        <v>0</v>
      </c>
      <c r="K207" s="278" t="s">
        <v>1</v>
      </c>
      <c r="L207" s="283"/>
      <c r="M207" s="284" t="s">
        <v>1</v>
      </c>
      <c r="N207" s="285" t="s">
        <v>41</v>
      </c>
      <c r="O207" s="92"/>
      <c r="P207" s="245">
        <f>O207*H207</f>
        <v>0</v>
      </c>
      <c r="Q207" s="245">
        <v>0.00056999999999999998</v>
      </c>
      <c r="R207" s="245">
        <f>Q207*H207</f>
        <v>0.48900299999999997</v>
      </c>
      <c r="S207" s="245">
        <v>0</v>
      </c>
      <c r="T207" s="246">
        <f>S207*H207</f>
        <v>0</v>
      </c>
      <c r="U207" s="39"/>
      <c r="V207" s="39"/>
      <c r="W207" s="39"/>
      <c r="X207" s="39"/>
      <c r="Y207" s="39"/>
      <c r="Z207" s="39"/>
      <c r="AA207" s="39"/>
      <c r="AB207" s="39"/>
      <c r="AC207" s="39"/>
      <c r="AD207" s="39"/>
      <c r="AE207" s="39"/>
      <c r="AR207" s="247" t="s">
        <v>184</v>
      </c>
      <c r="AT207" s="247" t="s">
        <v>206</v>
      </c>
      <c r="AU207" s="247" t="s">
        <v>86</v>
      </c>
      <c r="AY207" s="18" t="s">
        <v>125</v>
      </c>
      <c r="BE207" s="248">
        <f>IF(N207="základní",J207,0)</f>
        <v>0</v>
      </c>
      <c r="BF207" s="248">
        <f>IF(N207="snížená",J207,0)</f>
        <v>0</v>
      </c>
      <c r="BG207" s="248">
        <f>IF(N207="zákl. přenesená",J207,0)</f>
        <v>0</v>
      </c>
      <c r="BH207" s="248">
        <f>IF(N207="sníž. přenesená",J207,0)</f>
        <v>0</v>
      </c>
      <c r="BI207" s="248">
        <f>IF(N207="nulová",J207,0)</f>
        <v>0</v>
      </c>
      <c r="BJ207" s="18" t="s">
        <v>84</v>
      </c>
      <c r="BK207" s="248">
        <f>ROUND(I207*H207,2)</f>
        <v>0</v>
      </c>
      <c r="BL207" s="18" t="s">
        <v>132</v>
      </c>
      <c r="BM207" s="247" t="s">
        <v>261</v>
      </c>
    </row>
    <row r="208" s="2" customFormat="1">
      <c r="A208" s="39"/>
      <c r="B208" s="40"/>
      <c r="C208" s="41"/>
      <c r="D208" s="249" t="s">
        <v>134</v>
      </c>
      <c r="E208" s="41"/>
      <c r="F208" s="250" t="s">
        <v>262</v>
      </c>
      <c r="G208" s="41"/>
      <c r="H208" s="41"/>
      <c r="I208" s="145"/>
      <c r="J208" s="41"/>
      <c r="K208" s="41"/>
      <c r="L208" s="45"/>
      <c r="M208" s="251"/>
      <c r="N208" s="252"/>
      <c r="O208" s="92"/>
      <c r="P208" s="92"/>
      <c r="Q208" s="92"/>
      <c r="R208" s="92"/>
      <c r="S208" s="92"/>
      <c r="T208" s="93"/>
      <c r="U208" s="39"/>
      <c r="V208" s="39"/>
      <c r="W208" s="39"/>
      <c r="X208" s="39"/>
      <c r="Y208" s="39"/>
      <c r="Z208" s="39"/>
      <c r="AA208" s="39"/>
      <c r="AB208" s="39"/>
      <c r="AC208" s="39"/>
      <c r="AD208" s="39"/>
      <c r="AE208" s="39"/>
      <c r="AT208" s="18" t="s">
        <v>134</v>
      </c>
      <c r="AU208" s="18" t="s">
        <v>86</v>
      </c>
    </row>
    <row r="209" s="13" customFormat="1">
      <c r="A209" s="13"/>
      <c r="B209" s="254"/>
      <c r="C209" s="255"/>
      <c r="D209" s="249" t="s">
        <v>138</v>
      </c>
      <c r="E209" s="256" t="s">
        <v>1</v>
      </c>
      <c r="F209" s="257" t="s">
        <v>263</v>
      </c>
      <c r="G209" s="255"/>
      <c r="H209" s="258">
        <v>746</v>
      </c>
      <c r="I209" s="259"/>
      <c r="J209" s="255"/>
      <c r="K209" s="255"/>
      <c r="L209" s="260"/>
      <c r="M209" s="261"/>
      <c r="N209" s="262"/>
      <c r="O209" s="262"/>
      <c r="P209" s="262"/>
      <c r="Q209" s="262"/>
      <c r="R209" s="262"/>
      <c r="S209" s="262"/>
      <c r="T209" s="263"/>
      <c r="U209" s="13"/>
      <c r="V209" s="13"/>
      <c r="W209" s="13"/>
      <c r="X209" s="13"/>
      <c r="Y209" s="13"/>
      <c r="Z209" s="13"/>
      <c r="AA209" s="13"/>
      <c r="AB209" s="13"/>
      <c r="AC209" s="13"/>
      <c r="AD209" s="13"/>
      <c r="AE209" s="13"/>
      <c r="AT209" s="264" t="s">
        <v>138</v>
      </c>
      <c r="AU209" s="264" t="s">
        <v>86</v>
      </c>
      <c r="AV209" s="13" t="s">
        <v>86</v>
      </c>
      <c r="AW209" s="13" t="s">
        <v>32</v>
      </c>
      <c r="AX209" s="13" t="s">
        <v>84</v>
      </c>
      <c r="AY209" s="264" t="s">
        <v>125</v>
      </c>
    </row>
    <row r="210" s="13" customFormat="1">
      <c r="A210" s="13"/>
      <c r="B210" s="254"/>
      <c r="C210" s="255"/>
      <c r="D210" s="249" t="s">
        <v>138</v>
      </c>
      <c r="E210" s="255"/>
      <c r="F210" s="257" t="s">
        <v>264</v>
      </c>
      <c r="G210" s="255"/>
      <c r="H210" s="258">
        <v>857.89999999999998</v>
      </c>
      <c r="I210" s="259"/>
      <c r="J210" s="255"/>
      <c r="K210" s="255"/>
      <c r="L210" s="260"/>
      <c r="M210" s="261"/>
      <c r="N210" s="262"/>
      <c r="O210" s="262"/>
      <c r="P210" s="262"/>
      <c r="Q210" s="262"/>
      <c r="R210" s="262"/>
      <c r="S210" s="262"/>
      <c r="T210" s="263"/>
      <c r="U210" s="13"/>
      <c r="V210" s="13"/>
      <c r="W210" s="13"/>
      <c r="X210" s="13"/>
      <c r="Y210" s="13"/>
      <c r="Z210" s="13"/>
      <c r="AA210" s="13"/>
      <c r="AB210" s="13"/>
      <c r="AC210" s="13"/>
      <c r="AD210" s="13"/>
      <c r="AE210" s="13"/>
      <c r="AT210" s="264" t="s">
        <v>138</v>
      </c>
      <c r="AU210" s="264" t="s">
        <v>86</v>
      </c>
      <c r="AV210" s="13" t="s">
        <v>86</v>
      </c>
      <c r="AW210" s="13" t="s">
        <v>4</v>
      </c>
      <c r="AX210" s="13" t="s">
        <v>84</v>
      </c>
      <c r="AY210" s="264" t="s">
        <v>125</v>
      </c>
    </row>
    <row r="211" s="12" customFormat="1" ht="22.8" customHeight="1">
      <c r="A211" s="12"/>
      <c r="B211" s="220"/>
      <c r="C211" s="221"/>
      <c r="D211" s="222" t="s">
        <v>75</v>
      </c>
      <c r="E211" s="234" t="s">
        <v>146</v>
      </c>
      <c r="F211" s="234" t="s">
        <v>265</v>
      </c>
      <c r="G211" s="221"/>
      <c r="H211" s="221"/>
      <c r="I211" s="224"/>
      <c r="J211" s="235">
        <f>BK211</f>
        <v>0</v>
      </c>
      <c r="K211" s="221"/>
      <c r="L211" s="226"/>
      <c r="M211" s="227"/>
      <c r="N211" s="228"/>
      <c r="O211" s="228"/>
      <c r="P211" s="229">
        <f>SUM(P212:P218)</f>
        <v>0</v>
      </c>
      <c r="Q211" s="228"/>
      <c r="R211" s="229">
        <f>SUM(R212:R218)</f>
        <v>4.6785699999999997</v>
      </c>
      <c r="S211" s="228"/>
      <c r="T211" s="230">
        <f>SUM(T212:T218)</f>
        <v>0</v>
      </c>
      <c r="U211" s="12"/>
      <c r="V211" s="12"/>
      <c r="W211" s="12"/>
      <c r="X211" s="12"/>
      <c r="Y211" s="12"/>
      <c r="Z211" s="12"/>
      <c r="AA211" s="12"/>
      <c r="AB211" s="12"/>
      <c r="AC211" s="12"/>
      <c r="AD211" s="12"/>
      <c r="AE211" s="12"/>
      <c r="AR211" s="231" t="s">
        <v>84</v>
      </c>
      <c r="AT211" s="232" t="s">
        <v>75</v>
      </c>
      <c r="AU211" s="232" t="s">
        <v>84</v>
      </c>
      <c r="AY211" s="231" t="s">
        <v>125</v>
      </c>
      <c r="BK211" s="233">
        <f>SUM(BK212:BK218)</f>
        <v>0</v>
      </c>
    </row>
    <row r="212" s="2" customFormat="1" ht="14.4" customHeight="1">
      <c r="A212" s="39"/>
      <c r="B212" s="40"/>
      <c r="C212" s="236" t="s">
        <v>266</v>
      </c>
      <c r="D212" s="236" t="s">
        <v>127</v>
      </c>
      <c r="E212" s="237" t="s">
        <v>267</v>
      </c>
      <c r="F212" s="238" t="s">
        <v>268</v>
      </c>
      <c r="G212" s="239" t="s">
        <v>269</v>
      </c>
      <c r="H212" s="240">
        <v>13</v>
      </c>
      <c r="I212" s="241"/>
      <c r="J212" s="242">
        <f>ROUND(I212*H212,2)</f>
        <v>0</v>
      </c>
      <c r="K212" s="238" t="s">
        <v>131</v>
      </c>
      <c r="L212" s="45"/>
      <c r="M212" s="243" t="s">
        <v>1</v>
      </c>
      <c r="N212" s="244" t="s">
        <v>41</v>
      </c>
      <c r="O212" s="92"/>
      <c r="P212" s="245">
        <f>O212*H212</f>
        <v>0</v>
      </c>
      <c r="Q212" s="245">
        <v>0.17488999999999999</v>
      </c>
      <c r="R212" s="245">
        <f>Q212*H212</f>
        <v>2.2735699999999999</v>
      </c>
      <c r="S212" s="245">
        <v>0</v>
      </c>
      <c r="T212" s="246">
        <f>S212*H212</f>
        <v>0</v>
      </c>
      <c r="U212" s="39"/>
      <c r="V212" s="39"/>
      <c r="W212" s="39"/>
      <c r="X212" s="39"/>
      <c r="Y212" s="39"/>
      <c r="Z212" s="39"/>
      <c r="AA212" s="39"/>
      <c r="AB212" s="39"/>
      <c r="AC212" s="39"/>
      <c r="AD212" s="39"/>
      <c r="AE212" s="39"/>
      <c r="AR212" s="247" t="s">
        <v>132</v>
      </c>
      <c r="AT212" s="247" t="s">
        <v>127</v>
      </c>
      <c r="AU212" s="247" t="s">
        <v>86</v>
      </c>
      <c r="AY212" s="18" t="s">
        <v>125</v>
      </c>
      <c r="BE212" s="248">
        <f>IF(N212="základní",J212,0)</f>
        <v>0</v>
      </c>
      <c r="BF212" s="248">
        <f>IF(N212="snížená",J212,0)</f>
        <v>0</v>
      </c>
      <c r="BG212" s="248">
        <f>IF(N212="zákl. přenesená",J212,0)</f>
        <v>0</v>
      </c>
      <c r="BH212" s="248">
        <f>IF(N212="sníž. přenesená",J212,0)</f>
        <v>0</v>
      </c>
      <c r="BI212" s="248">
        <f>IF(N212="nulová",J212,0)</f>
        <v>0</v>
      </c>
      <c r="BJ212" s="18" t="s">
        <v>84</v>
      </c>
      <c r="BK212" s="248">
        <f>ROUND(I212*H212,2)</f>
        <v>0</v>
      </c>
      <c r="BL212" s="18" t="s">
        <v>132</v>
      </c>
      <c r="BM212" s="247" t="s">
        <v>270</v>
      </c>
    </row>
    <row r="213" s="2" customFormat="1">
      <c r="A213" s="39"/>
      <c r="B213" s="40"/>
      <c r="C213" s="41"/>
      <c r="D213" s="249" t="s">
        <v>134</v>
      </c>
      <c r="E213" s="41"/>
      <c r="F213" s="250" t="s">
        <v>271</v>
      </c>
      <c r="G213" s="41"/>
      <c r="H213" s="41"/>
      <c r="I213" s="145"/>
      <c r="J213" s="41"/>
      <c r="K213" s="41"/>
      <c r="L213" s="45"/>
      <c r="M213" s="251"/>
      <c r="N213" s="252"/>
      <c r="O213" s="92"/>
      <c r="P213" s="92"/>
      <c r="Q213" s="92"/>
      <c r="R213" s="92"/>
      <c r="S213" s="92"/>
      <c r="T213" s="93"/>
      <c r="U213" s="39"/>
      <c r="V213" s="39"/>
      <c r="W213" s="39"/>
      <c r="X213" s="39"/>
      <c r="Y213" s="39"/>
      <c r="Z213" s="39"/>
      <c r="AA213" s="39"/>
      <c r="AB213" s="39"/>
      <c r="AC213" s="39"/>
      <c r="AD213" s="39"/>
      <c r="AE213" s="39"/>
      <c r="AT213" s="18" t="s">
        <v>134</v>
      </c>
      <c r="AU213" s="18" t="s">
        <v>86</v>
      </c>
    </row>
    <row r="214" s="2" customFormat="1">
      <c r="A214" s="39"/>
      <c r="B214" s="40"/>
      <c r="C214" s="41"/>
      <c r="D214" s="249" t="s">
        <v>136</v>
      </c>
      <c r="E214" s="41"/>
      <c r="F214" s="253" t="s">
        <v>272</v>
      </c>
      <c r="G214" s="41"/>
      <c r="H214" s="41"/>
      <c r="I214" s="145"/>
      <c r="J214" s="41"/>
      <c r="K214" s="41"/>
      <c r="L214" s="45"/>
      <c r="M214" s="251"/>
      <c r="N214" s="252"/>
      <c r="O214" s="92"/>
      <c r="P214" s="92"/>
      <c r="Q214" s="92"/>
      <c r="R214" s="92"/>
      <c r="S214" s="92"/>
      <c r="T214" s="93"/>
      <c r="U214" s="39"/>
      <c r="V214" s="39"/>
      <c r="W214" s="39"/>
      <c r="X214" s="39"/>
      <c r="Y214" s="39"/>
      <c r="Z214" s="39"/>
      <c r="AA214" s="39"/>
      <c r="AB214" s="39"/>
      <c r="AC214" s="39"/>
      <c r="AD214" s="39"/>
      <c r="AE214" s="39"/>
      <c r="AT214" s="18" t="s">
        <v>136</v>
      </c>
      <c r="AU214" s="18" t="s">
        <v>86</v>
      </c>
    </row>
    <row r="215" s="13" customFormat="1">
      <c r="A215" s="13"/>
      <c r="B215" s="254"/>
      <c r="C215" s="255"/>
      <c r="D215" s="249" t="s">
        <v>138</v>
      </c>
      <c r="E215" s="256" t="s">
        <v>1</v>
      </c>
      <c r="F215" s="257" t="s">
        <v>273</v>
      </c>
      <c r="G215" s="255"/>
      <c r="H215" s="258">
        <v>13</v>
      </c>
      <c r="I215" s="259"/>
      <c r="J215" s="255"/>
      <c r="K215" s="255"/>
      <c r="L215" s="260"/>
      <c r="M215" s="261"/>
      <c r="N215" s="262"/>
      <c r="O215" s="262"/>
      <c r="P215" s="262"/>
      <c r="Q215" s="262"/>
      <c r="R215" s="262"/>
      <c r="S215" s="262"/>
      <c r="T215" s="263"/>
      <c r="U215" s="13"/>
      <c r="V215" s="13"/>
      <c r="W215" s="13"/>
      <c r="X215" s="13"/>
      <c r="Y215" s="13"/>
      <c r="Z215" s="13"/>
      <c r="AA215" s="13"/>
      <c r="AB215" s="13"/>
      <c r="AC215" s="13"/>
      <c r="AD215" s="13"/>
      <c r="AE215" s="13"/>
      <c r="AT215" s="264" t="s">
        <v>138</v>
      </c>
      <c r="AU215" s="264" t="s">
        <v>86</v>
      </c>
      <c r="AV215" s="13" t="s">
        <v>86</v>
      </c>
      <c r="AW215" s="13" t="s">
        <v>32</v>
      </c>
      <c r="AX215" s="13" t="s">
        <v>84</v>
      </c>
      <c r="AY215" s="264" t="s">
        <v>125</v>
      </c>
    </row>
    <row r="216" s="2" customFormat="1" ht="14.4" customHeight="1">
      <c r="A216" s="39"/>
      <c r="B216" s="40"/>
      <c r="C216" s="276" t="s">
        <v>7</v>
      </c>
      <c r="D216" s="276" t="s">
        <v>206</v>
      </c>
      <c r="E216" s="277" t="s">
        <v>274</v>
      </c>
      <c r="F216" s="278" t="s">
        <v>275</v>
      </c>
      <c r="G216" s="279" t="s">
        <v>269</v>
      </c>
      <c r="H216" s="280">
        <v>13</v>
      </c>
      <c r="I216" s="281"/>
      <c r="J216" s="282">
        <f>ROUND(I216*H216,2)</f>
        <v>0</v>
      </c>
      <c r="K216" s="278" t="s">
        <v>1</v>
      </c>
      <c r="L216" s="283"/>
      <c r="M216" s="284" t="s">
        <v>1</v>
      </c>
      <c r="N216" s="285" t="s">
        <v>41</v>
      </c>
      <c r="O216" s="92"/>
      <c r="P216" s="245">
        <f>O216*H216</f>
        <v>0</v>
      </c>
      <c r="Q216" s="245">
        <v>0.185</v>
      </c>
      <c r="R216" s="245">
        <f>Q216*H216</f>
        <v>2.4049999999999998</v>
      </c>
      <c r="S216" s="245">
        <v>0</v>
      </c>
      <c r="T216" s="246">
        <f>S216*H216</f>
        <v>0</v>
      </c>
      <c r="U216" s="39"/>
      <c r="V216" s="39"/>
      <c r="W216" s="39"/>
      <c r="X216" s="39"/>
      <c r="Y216" s="39"/>
      <c r="Z216" s="39"/>
      <c r="AA216" s="39"/>
      <c r="AB216" s="39"/>
      <c r="AC216" s="39"/>
      <c r="AD216" s="39"/>
      <c r="AE216" s="39"/>
      <c r="AR216" s="247" t="s">
        <v>184</v>
      </c>
      <c r="AT216" s="247" t="s">
        <v>206</v>
      </c>
      <c r="AU216" s="247" t="s">
        <v>86</v>
      </c>
      <c r="AY216" s="18" t="s">
        <v>125</v>
      </c>
      <c r="BE216" s="248">
        <f>IF(N216="základní",J216,0)</f>
        <v>0</v>
      </c>
      <c r="BF216" s="248">
        <f>IF(N216="snížená",J216,0)</f>
        <v>0</v>
      </c>
      <c r="BG216" s="248">
        <f>IF(N216="zákl. přenesená",J216,0)</f>
        <v>0</v>
      </c>
      <c r="BH216" s="248">
        <f>IF(N216="sníž. přenesená",J216,0)</f>
        <v>0</v>
      </c>
      <c r="BI216" s="248">
        <f>IF(N216="nulová",J216,0)</f>
        <v>0</v>
      </c>
      <c r="BJ216" s="18" t="s">
        <v>84</v>
      </c>
      <c r="BK216" s="248">
        <f>ROUND(I216*H216,2)</f>
        <v>0</v>
      </c>
      <c r="BL216" s="18" t="s">
        <v>132</v>
      </c>
      <c r="BM216" s="247" t="s">
        <v>276</v>
      </c>
    </row>
    <row r="217" s="2" customFormat="1">
      <c r="A217" s="39"/>
      <c r="B217" s="40"/>
      <c r="C217" s="41"/>
      <c r="D217" s="249" t="s">
        <v>134</v>
      </c>
      <c r="E217" s="41"/>
      <c r="F217" s="250" t="s">
        <v>277</v>
      </c>
      <c r="G217" s="41"/>
      <c r="H217" s="41"/>
      <c r="I217" s="145"/>
      <c r="J217" s="41"/>
      <c r="K217" s="41"/>
      <c r="L217" s="45"/>
      <c r="M217" s="251"/>
      <c r="N217" s="252"/>
      <c r="O217" s="92"/>
      <c r="P217" s="92"/>
      <c r="Q217" s="92"/>
      <c r="R217" s="92"/>
      <c r="S217" s="92"/>
      <c r="T217" s="93"/>
      <c r="U217" s="39"/>
      <c r="V217" s="39"/>
      <c r="W217" s="39"/>
      <c r="X217" s="39"/>
      <c r="Y217" s="39"/>
      <c r="Z217" s="39"/>
      <c r="AA217" s="39"/>
      <c r="AB217" s="39"/>
      <c r="AC217" s="39"/>
      <c r="AD217" s="39"/>
      <c r="AE217" s="39"/>
      <c r="AT217" s="18" t="s">
        <v>134</v>
      </c>
      <c r="AU217" s="18" t="s">
        <v>86</v>
      </c>
    </row>
    <row r="218" s="13" customFormat="1">
      <c r="A218" s="13"/>
      <c r="B218" s="254"/>
      <c r="C218" s="255"/>
      <c r="D218" s="249" t="s">
        <v>138</v>
      </c>
      <c r="E218" s="256" t="s">
        <v>1</v>
      </c>
      <c r="F218" s="257" t="s">
        <v>278</v>
      </c>
      <c r="G218" s="255"/>
      <c r="H218" s="258">
        <v>13</v>
      </c>
      <c r="I218" s="259"/>
      <c r="J218" s="255"/>
      <c r="K218" s="255"/>
      <c r="L218" s="260"/>
      <c r="M218" s="261"/>
      <c r="N218" s="262"/>
      <c r="O218" s="262"/>
      <c r="P218" s="262"/>
      <c r="Q218" s="262"/>
      <c r="R218" s="262"/>
      <c r="S218" s="262"/>
      <c r="T218" s="263"/>
      <c r="U218" s="13"/>
      <c r="V218" s="13"/>
      <c r="W218" s="13"/>
      <c r="X218" s="13"/>
      <c r="Y218" s="13"/>
      <c r="Z218" s="13"/>
      <c r="AA218" s="13"/>
      <c r="AB218" s="13"/>
      <c r="AC218" s="13"/>
      <c r="AD218" s="13"/>
      <c r="AE218" s="13"/>
      <c r="AT218" s="264" t="s">
        <v>138</v>
      </c>
      <c r="AU218" s="264" t="s">
        <v>86</v>
      </c>
      <c r="AV218" s="13" t="s">
        <v>86</v>
      </c>
      <c r="AW218" s="13" t="s">
        <v>32</v>
      </c>
      <c r="AX218" s="13" t="s">
        <v>84</v>
      </c>
      <c r="AY218" s="264" t="s">
        <v>125</v>
      </c>
    </row>
    <row r="219" s="12" customFormat="1" ht="22.8" customHeight="1">
      <c r="A219" s="12"/>
      <c r="B219" s="220"/>
      <c r="C219" s="221"/>
      <c r="D219" s="222" t="s">
        <v>75</v>
      </c>
      <c r="E219" s="234" t="s">
        <v>157</v>
      </c>
      <c r="F219" s="234" t="s">
        <v>279</v>
      </c>
      <c r="G219" s="221"/>
      <c r="H219" s="221"/>
      <c r="I219" s="224"/>
      <c r="J219" s="235">
        <f>BK219</f>
        <v>0</v>
      </c>
      <c r="K219" s="221"/>
      <c r="L219" s="226"/>
      <c r="M219" s="227"/>
      <c r="N219" s="228"/>
      <c r="O219" s="228"/>
      <c r="P219" s="229">
        <f>SUM(P220:P259)</f>
        <v>0</v>
      </c>
      <c r="Q219" s="228"/>
      <c r="R219" s="229">
        <f>SUM(R220:R259)</f>
        <v>64.235398000000004</v>
      </c>
      <c r="S219" s="228"/>
      <c r="T219" s="230">
        <f>SUM(T220:T259)</f>
        <v>0</v>
      </c>
      <c r="U219" s="12"/>
      <c r="V219" s="12"/>
      <c r="W219" s="12"/>
      <c r="X219" s="12"/>
      <c r="Y219" s="12"/>
      <c r="Z219" s="12"/>
      <c r="AA219" s="12"/>
      <c r="AB219" s="12"/>
      <c r="AC219" s="12"/>
      <c r="AD219" s="12"/>
      <c r="AE219" s="12"/>
      <c r="AR219" s="231" t="s">
        <v>84</v>
      </c>
      <c r="AT219" s="232" t="s">
        <v>75</v>
      </c>
      <c r="AU219" s="232" t="s">
        <v>84</v>
      </c>
      <c r="AY219" s="231" t="s">
        <v>125</v>
      </c>
      <c r="BK219" s="233">
        <f>SUM(BK220:BK259)</f>
        <v>0</v>
      </c>
    </row>
    <row r="220" s="2" customFormat="1" ht="14.4" customHeight="1">
      <c r="A220" s="39"/>
      <c r="B220" s="40"/>
      <c r="C220" s="236" t="s">
        <v>280</v>
      </c>
      <c r="D220" s="236" t="s">
        <v>127</v>
      </c>
      <c r="E220" s="237" t="s">
        <v>281</v>
      </c>
      <c r="F220" s="238" t="s">
        <v>282</v>
      </c>
      <c r="G220" s="239" t="s">
        <v>130</v>
      </c>
      <c r="H220" s="240">
        <v>746</v>
      </c>
      <c r="I220" s="241"/>
      <c r="J220" s="242">
        <f>ROUND(I220*H220,2)</f>
        <v>0</v>
      </c>
      <c r="K220" s="238" t="s">
        <v>1</v>
      </c>
      <c r="L220" s="45"/>
      <c r="M220" s="243" t="s">
        <v>1</v>
      </c>
      <c r="N220" s="244" t="s">
        <v>41</v>
      </c>
      <c r="O220" s="92"/>
      <c r="P220" s="245">
        <f>O220*H220</f>
        <v>0</v>
      </c>
      <c r="Q220" s="245">
        <v>0</v>
      </c>
      <c r="R220" s="245">
        <f>Q220*H220</f>
        <v>0</v>
      </c>
      <c r="S220" s="245">
        <v>0</v>
      </c>
      <c r="T220" s="246">
        <f>S220*H220</f>
        <v>0</v>
      </c>
      <c r="U220" s="39"/>
      <c r="V220" s="39"/>
      <c r="W220" s="39"/>
      <c r="X220" s="39"/>
      <c r="Y220" s="39"/>
      <c r="Z220" s="39"/>
      <c r="AA220" s="39"/>
      <c r="AB220" s="39"/>
      <c r="AC220" s="39"/>
      <c r="AD220" s="39"/>
      <c r="AE220" s="39"/>
      <c r="AR220" s="247" t="s">
        <v>132</v>
      </c>
      <c r="AT220" s="247" t="s">
        <v>127</v>
      </c>
      <c r="AU220" s="247" t="s">
        <v>86</v>
      </c>
      <c r="AY220" s="18" t="s">
        <v>125</v>
      </c>
      <c r="BE220" s="248">
        <f>IF(N220="základní",J220,0)</f>
        <v>0</v>
      </c>
      <c r="BF220" s="248">
        <f>IF(N220="snížená",J220,0)</f>
        <v>0</v>
      </c>
      <c r="BG220" s="248">
        <f>IF(N220="zákl. přenesená",J220,0)</f>
        <v>0</v>
      </c>
      <c r="BH220" s="248">
        <f>IF(N220="sníž. přenesená",J220,0)</f>
        <v>0</v>
      </c>
      <c r="BI220" s="248">
        <f>IF(N220="nulová",J220,0)</f>
        <v>0</v>
      </c>
      <c r="BJ220" s="18" t="s">
        <v>84</v>
      </c>
      <c r="BK220" s="248">
        <f>ROUND(I220*H220,2)</f>
        <v>0</v>
      </c>
      <c r="BL220" s="18" t="s">
        <v>132</v>
      </c>
      <c r="BM220" s="247" t="s">
        <v>283</v>
      </c>
    </row>
    <row r="221" s="2" customFormat="1">
      <c r="A221" s="39"/>
      <c r="B221" s="40"/>
      <c r="C221" s="41"/>
      <c r="D221" s="249" t="s">
        <v>134</v>
      </c>
      <c r="E221" s="41"/>
      <c r="F221" s="250" t="s">
        <v>284</v>
      </c>
      <c r="G221" s="41"/>
      <c r="H221" s="41"/>
      <c r="I221" s="145"/>
      <c r="J221" s="41"/>
      <c r="K221" s="41"/>
      <c r="L221" s="45"/>
      <c r="M221" s="251"/>
      <c r="N221" s="252"/>
      <c r="O221" s="92"/>
      <c r="P221" s="92"/>
      <c r="Q221" s="92"/>
      <c r="R221" s="92"/>
      <c r="S221" s="92"/>
      <c r="T221" s="93"/>
      <c r="U221" s="39"/>
      <c r="V221" s="39"/>
      <c r="W221" s="39"/>
      <c r="X221" s="39"/>
      <c r="Y221" s="39"/>
      <c r="Z221" s="39"/>
      <c r="AA221" s="39"/>
      <c r="AB221" s="39"/>
      <c r="AC221" s="39"/>
      <c r="AD221" s="39"/>
      <c r="AE221" s="39"/>
      <c r="AT221" s="18" t="s">
        <v>134</v>
      </c>
      <c r="AU221" s="18" t="s">
        <v>86</v>
      </c>
    </row>
    <row r="222" s="13" customFormat="1">
      <c r="A222" s="13"/>
      <c r="B222" s="254"/>
      <c r="C222" s="255"/>
      <c r="D222" s="249" t="s">
        <v>138</v>
      </c>
      <c r="E222" s="256" t="s">
        <v>1</v>
      </c>
      <c r="F222" s="257" t="s">
        <v>285</v>
      </c>
      <c r="G222" s="255"/>
      <c r="H222" s="258">
        <v>746</v>
      </c>
      <c r="I222" s="259"/>
      <c r="J222" s="255"/>
      <c r="K222" s="255"/>
      <c r="L222" s="260"/>
      <c r="M222" s="261"/>
      <c r="N222" s="262"/>
      <c r="O222" s="262"/>
      <c r="P222" s="262"/>
      <c r="Q222" s="262"/>
      <c r="R222" s="262"/>
      <c r="S222" s="262"/>
      <c r="T222" s="263"/>
      <c r="U222" s="13"/>
      <c r="V222" s="13"/>
      <c r="W222" s="13"/>
      <c r="X222" s="13"/>
      <c r="Y222" s="13"/>
      <c r="Z222" s="13"/>
      <c r="AA222" s="13"/>
      <c r="AB222" s="13"/>
      <c r="AC222" s="13"/>
      <c r="AD222" s="13"/>
      <c r="AE222" s="13"/>
      <c r="AT222" s="264" t="s">
        <v>138</v>
      </c>
      <c r="AU222" s="264" t="s">
        <v>86</v>
      </c>
      <c r="AV222" s="13" t="s">
        <v>86</v>
      </c>
      <c r="AW222" s="13" t="s">
        <v>32</v>
      </c>
      <c r="AX222" s="13" t="s">
        <v>84</v>
      </c>
      <c r="AY222" s="264" t="s">
        <v>125</v>
      </c>
    </row>
    <row r="223" s="2" customFormat="1" ht="14.4" customHeight="1">
      <c r="A223" s="39"/>
      <c r="B223" s="40"/>
      <c r="C223" s="236" t="s">
        <v>286</v>
      </c>
      <c r="D223" s="236" t="s">
        <v>127</v>
      </c>
      <c r="E223" s="237" t="s">
        <v>287</v>
      </c>
      <c r="F223" s="238" t="s">
        <v>288</v>
      </c>
      <c r="G223" s="239" t="s">
        <v>130</v>
      </c>
      <c r="H223" s="240">
        <v>746</v>
      </c>
      <c r="I223" s="241"/>
      <c r="J223" s="242">
        <f>ROUND(I223*H223,2)</f>
        <v>0</v>
      </c>
      <c r="K223" s="238" t="s">
        <v>1</v>
      </c>
      <c r="L223" s="45"/>
      <c r="M223" s="243" t="s">
        <v>1</v>
      </c>
      <c r="N223" s="244" t="s">
        <v>41</v>
      </c>
      <c r="O223" s="92"/>
      <c r="P223" s="245">
        <f>O223*H223</f>
        <v>0</v>
      </c>
      <c r="Q223" s="245">
        <v>0</v>
      </c>
      <c r="R223" s="245">
        <f>Q223*H223</f>
        <v>0</v>
      </c>
      <c r="S223" s="245">
        <v>0</v>
      </c>
      <c r="T223" s="246">
        <f>S223*H223</f>
        <v>0</v>
      </c>
      <c r="U223" s="39"/>
      <c r="V223" s="39"/>
      <c r="W223" s="39"/>
      <c r="X223" s="39"/>
      <c r="Y223" s="39"/>
      <c r="Z223" s="39"/>
      <c r="AA223" s="39"/>
      <c r="AB223" s="39"/>
      <c r="AC223" s="39"/>
      <c r="AD223" s="39"/>
      <c r="AE223" s="39"/>
      <c r="AR223" s="247" t="s">
        <v>132</v>
      </c>
      <c r="AT223" s="247" t="s">
        <v>127</v>
      </c>
      <c r="AU223" s="247" t="s">
        <v>86</v>
      </c>
      <c r="AY223" s="18" t="s">
        <v>125</v>
      </c>
      <c r="BE223" s="248">
        <f>IF(N223="základní",J223,0)</f>
        <v>0</v>
      </c>
      <c r="BF223" s="248">
        <f>IF(N223="snížená",J223,0)</f>
        <v>0</v>
      </c>
      <c r="BG223" s="248">
        <f>IF(N223="zákl. přenesená",J223,0)</f>
        <v>0</v>
      </c>
      <c r="BH223" s="248">
        <f>IF(N223="sníž. přenesená",J223,0)</f>
        <v>0</v>
      </c>
      <c r="BI223" s="248">
        <f>IF(N223="nulová",J223,0)</f>
        <v>0</v>
      </c>
      <c r="BJ223" s="18" t="s">
        <v>84</v>
      </c>
      <c r="BK223" s="248">
        <f>ROUND(I223*H223,2)</f>
        <v>0</v>
      </c>
      <c r="BL223" s="18" t="s">
        <v>132</v>
      </c>
      <c r="BM223" s="247" t="s">
        <v>289</v>
      </c>
    </row>
    <row r="224" s="2" customFormat="1">
      <c r="A224" s="39"/>
      <c r="B224" s="40"/>
      <c r="C224" s="41"/>
      <c r="D224" s="249" t="s">
        <v>134</v>
      </c>
      <c r="E224" s="41"/>
      <c r="F224" s="250" t="s">
        <v>290</v>
      </c>
      <c r="G224" s="41"/>
      <c r="H224" s="41"/>
      <c r="I224" s="145"/>
      <c r="J224" s="41"/>
      <c r="K224" s="41"/>
      <c r="L224" s="45"/>
      <c r="M224" s="251"/>
      <c r="N224" s="252"/>
      <c r="O224" s="92"/>
      <c r="P224" s="92"/>
      <c r="Q224" s="92"/>
      <c r="R224" s="92"/>
      <c r="S224" s="92"/>
      <c r="T224" s="93"/>
      <c r="U224" s="39"/>
      <c r="V224" s="39"/>
      <c r="W224" s="39"/>
      <c r="X224" s="39"/>
      <c r="Y224" s="39"/>
      <c r="Z224" s="39"/>
      <c r="AA224" s="39"/>
      <c r="AB224" s="39"/>
      <c r="AC224" s="39"/>
      <c r="AD224" s="39"/>
      <c r="AE224" s="39"/>
      <c r="AT224" s="18" t="s">
        <v>134</v>
      </c>
      <c r="AU224" s="18" t="s">
        <v>86</v>
      </c>
    </row>
    <row r="225" s="13" customFormat="1">
      <c r="A225" s="13"/>
      <c r="B225" s="254"/>
      <c r="C225" s="255"/>
      <c r="D225" s="249" t="s">
        <v>138</v>
      </c>
      <c r="E225" s="256" t="s">
        <v>1</v>
      </c>
      <c r="F225" s="257" t="s">
        <v>291</v>
      </c>
      <c r="G225" s="255"/>
      <c r="H225" s="258">
        <v>746</v>
      </c>
      <c r="I225" s="259"/>
      <c r="J225" s="255"/>
      <c r="K225" s="255"/>
      <c r="L225" s="260"/>
      <c r="M225" s="261"/>
      <c r="N225" s="262"/>
      <c r="O225" s="262"/>
      <c r="P225" s="262"/>
      <c r="Q225" s="262"/>
      <c r="R225" s="262"/>
      <c r="S225" s="262"/>
      <c r="T225" s="263"/>
      <c r="U225" s="13"/>
      <c r="V225" s="13"/>
      <c r="W225" s="13"/>
      <c r="X225" s="13"/>
      <c r="Y225" s="13"/>
      <c r="Z225" s="13"/>
      <c r="AA225" s="13"/>
      <c r="AB225" s="13"/>
      <c r="AC225" s="13"/>
      <c r="AD225" s="13"/>
      <c r="AE225" s="13"/>
      <c r="AT225" s="264" t="s">
        <v>138</v>
      </c>
      <c r="AU225" s="264" t="s">
        <v>86</v>
      </c>
      <c r="AV225" s="13" t="s">
        <v>86</v>
      </c>
      <c r="AW225" s="13" t="s">
        <v>32</v>
      </c>
      <c r="AX225" s="13" t="s">
        <v>84</v>
      </c>
      <c r="AY225" s="264" t="s">
        <v>125</v>
      </c>
    </row>
    <row r="226" s="2" customFormat="1" ht="14.4" customHeight="1">
      <c r="A226" s="39"/>
      <c r="B226" s="40"/>
      <c r="C226" s="236" t="s">
        <v>292</v>
      </c>
      <c r="D226" s="236" t="s">
        <v>127</v>
      </c>
      <c r="E226" s="237" t="s">
        <v>293</v>
      </c>
      <c r="F226" s="238" t="s">
        <v>294</v>
      </c>
      <c r="G226" s="239" t="s">
        <v>130</v>
      </c>
      <c r="H226" s="240">
        <v>893.75</v>
      </c>
      <c r="I226" s="241"/>
      <c r="J226" s="242">
        <f>ROUND(I226*H226,2)</f>
        <v>0</v>
      </c>
      <c r="K226" s="238" t="s">
        <v>131</v>
      </c>
      <c r="L226" s="45"/>
      <c r="M226" s="243" t="s">
        <v>1</v>
      </c>
      <c r="N226" s="244" t="s">
        <v>41</v>
      </c>
      <c r="O226" s="92"/>
      <c r="P226" s="245">
        <f>O226*H226</f>
        <v>0</v>
      </c>
      <c r="Q226" s="245">
        <v>0</v>
      </c>
      <c r="R226" s="245">
        <f>Q226*H226</f>
        <v>0</v>
      </c>
      <c r="S226" s="245">
        <v>0</v>
      </c>
      <c r="T226" s="246">
        <f>S226*H226</f>
        <v>0</v>
      </c>
      <c r="U226" s="39"/>
      <c r="V226" s="39"/>
      <c r="W226" s="39"/>
      <c r="X226" s="39"/>
      <c r="Y226" s="39"/>
      <c r="Z226" s="39"/>
      <c r="AA226" s="39"/>
      <c r="AB226" s="39"/>
      <c r="AC226" s="39"/>
      <c r="AD226" s="39"/>
      <c r="AE226" s="39"/>
      <c r="AR226" s="247" t="s">
        <v>132</v>
      </c>
      <c r="AT226" s="247" t="s">
        <v>127</v>
      </c>
      <c r="AU226" s="247" t="s">
        <v>86</v>
      </c>
      <c r="AY226" s="18" t="s">
        <v>125</v>
      </c>
      <c r="BE226" s="248">
        <f>IF(N226="základní",J226,0)</f>
        <v>0</v>
      </c>
      <c r="BF226" s="248">
        <f>IF(N226="snížená",J226,0)</f>
        <v>0</v>
      </c>
      <c r="BG226" s="248">
        <f>IF(N226="zákl. přenesená",J226,0)</f>
        <v>0</v>
      </c>
      <c r="BH226" s="248">
        <f>IF(N226="sníž. přenesená",J226,0)</f>
        <v>0</v>
      </c>
      <c r="BI226" s="248">
        <f>IF(N226="nulová",J226,0)</f>
        <v>0</v>
      </c>
      <c r="BJ226" s="18" t="s">
        <v>84</v>
      </c>
      <c r="BK226" s="248">
        <f>ROUND(I226*H226,2)</f>
        <v>0</v>
      </c>
      <c r="BL226" s="18" t="s">
        <v>132</v>
      </c>
      <c r="BM226" s="247" t="s">
        <v>295</v>
      </c>
    </row>
    <row r="227" s="2" customFormat="1">
      <c r="A227" s="39"/>
      <c r="B227" s="40"/>
      <c r="C227" s="41"/>
      <c r="D227" s="249" t="s">
        <v>134</v>
      </c>
      <c r="E227" s="41"/>
      <c r="F227" s="250" t="s">
        <v>296</v>
      </c>
      <c r="G227" s="41"/>
      <c r="H227" s="41"/>
      <c r="I227" s="145"/>
      <c r="J227" s="41"/>
      <c r="K227" s="41"/>
      <c r="L227" s="45"/>
      <c r="M227" s="251"/>
      <c r="N227" s="252"/>
      <c r="O227" s="92"/>
      <c r="P227" s="92"/>
      <c r="Q227" s="92"/>
      <c r="R227" s="92"/>
      <c r="S227" s="92"/>
      <c r="T227" s="93"/>
      <c r="U227" s="39"/>
      <c r="V227" s="39"/>
      <c r="W227" s="39"/>
      <c r="X227" s="39"/>
      <c r="Y227" s="39"/>
      <c r="Z227" s="39"/>
      <c r="AA227" s="39"/>
      <c r="AB227" s="39"/>
      <c r="AC227" s="39"/>
      <c r="AD227" s="39"/>
      <c r="AE227" s="39"/>
      <c r="AT227" s="18" t="s">
        <v>134</v>
      </c>
      <c r="AU227" s="18" t="s">
        <v>86</v>
      </c>
    </row>
    <row r="228" s="13" customFormat="1">
      <c r="A228" s="13"/>
      <c r="B228" s="254"/>
      <c r="C228" s="255"/>
      <c r="D228" s="249" t="s">
        <v>138</v>
      </c>
      <c r="E228" s="256" t="s">
        <v>1</v>
      </c>
      <c r="F228" s="257" t="s">
        <v>297</v>
      </c>
      <c r="G228" s="255"/>
      <c r="H228" s="258">
        <v>893.75</v>
      </c>
      <c r="I228" s="259"/>
      <c r="J228" s="255"/>
      <c r="K228" s="255"/>
      <c r="L228" s="260"/>
      <c r="M228" s="261"/>
      <c r="N228" s="262"/>
      <c r="O228" s="262"/>
      <c r="P228" s="262"/>
      <c r="Q228" s="262"/>
      <c r="R228" s="262"/>
      <c r="S228" s="262"/>
      <c r="T228" s="263"/>
      <c r="U228" s="13"/>
      <c r="V228" s="13"/>
      <c r="W228" s="13"/>
      <c r="X228" s="13"/>
      <c r="Y228" s="13"/>
      <c r="Z228" s="13"/>
      <c r="AA228" s="13"/>
      <c r="AB228" s="13"/>
      <c r="AC228" s="13"/>
      <c r="AD228" s="13"/>
      <c r="AE228" s="13"/>
      <c r="AT228" s="264" t="s">
        <v>138</v>
      </c>
      <c r="AU228" s="264" t="s">
        <v>86</v>
      </c>
      <c r="AV228" s="13" t="s">
        <v>86</v>
      </c>
      <c r="AW228" s="13" t="s">
        <v>32</v>
      </c>
      <c r="AX228" s="13" t="s">
        <v>84</v>
      </c>
      <c r="AY228" s="264" t="s">
        <v>125</v>
      </c>
    </row>
    <row r="229" s="2" customFormat="1" ht="14.4" customHeight="1">
      <c r="A229" s="39"/>
      <c r="B229" s="40"/>
      <c r="C229" s="236" t="s">
        <v>298</v>
      </c>
      <c r="D229" s="236" t="s">
        <v>127</v>
      </c>
      <c r="E229" s="237" t="s">
        <v>299</v>
      </c>
      <c r="F229" s="238" t="s">
        <v>300</v>
      </c>
      <c r="G229" s="239" t="s">
        <v>130</v>
      </c>
      <c r="H229" s="240">
        <v>33.5</v>
      </c>
      <c r="I229" s="241"/>
      <c r="J229" s="242">
        <f>ROUND(I229*H229,2)</f>
        <v>0</v>
      </c>
      <c r="K229" s="238" t="s">
        <v>131</v>
      </c>
      <c r="L229" s="45"/>
      <c r="M229" s="243" t="s">
        <v>1</v>
      </c>
      <c r="N229" s="244" t="s">
        <v>41</v>
      </c>
      <c r="O229" s="92"/>
      <c r="P229" s="245">
        <f>O229*H229</f>
        <v>0</v>
      </c>
      <c r="Q229" s="245">
        <v>0</v>
      </c>
      <c r="R229" s="245">
        <f>Q229*H229</f>
        <v>0</v>
      </c>
      <c r="S229" s="245">
        <v>0</v>
      </c>
      <c r="T229" s="246">
        <f>S229*H229</f>
        <v>0</v>
      </c>
      <c r="U229" s="39"/>
      <c r="V229" s="39"/>
      <c r="W229" s="39"/>
      <c r="X229" s="39"/>
      <c r="Y229" s="39"/>
      <c r="Z229" s="39"/>
      <c r="AA229" s="39"/>
      <c r="AB229" s="39"/>
      <c r="AC229" s="39"/>
      <c r="AD229" s="39"/>
      <c r="AE229" s="39"/>
      <c r="AR229" s="247" t="s">
        <v>132</v>
      </c>
      <c r="AT229" s="247" t="s">
        <v>127</v>
      </c>
      <c r="AU229" s="247" t="s">
        <v>86</v>
      </c>
      <c r="AY229" s="18" t="s">
        <v>125</v>
      </c>
      <c r="BE229" s="248">
        <f>IF(N229="základní",J229,0)</f>
        <v>0</v>
      </c>
      <c r="BF229" s="248">
        <f>IF(N229="snížená",J229,0)</f>
        <v>0</v>
      </c>
      <c r="BG229" s="248">
        <f>IF(N229="zákl. přenesená",J229,0)</f>
        <v>0</v>
      </c>
      <c r="BH229" s="248">
        <f>IF(N229="sníž. přenesená",J229,0)</f>
        <v>0</v>
      </c>
      <c r="BI229" s="248">
        <f>IF(N229="nulová",J229,0)</f>
        <v>0</v>
      </c>
      <c r="BJ229" s="18" t="s">
        <v>84</v>
      </c>
      <c r="BK229" s="248">
        <f>ROUND(I229*H229,2)</f>
        <v>0</v>
      </c>
      <c r="BL229" s="18" t="s">
        <v>132</v>
      </c>
      <c r="BM229" s="247" t="s">
        <v>301</v>
      </c>
    </row>
    <row r="230" s="2" customFormat="1">
      <c r="A230" s="39"/>
      <c r="B230" s="40"/>
      <c r="C230" s="41"/>
      <c r="D230" s="249" t="s">
        <v>134</v>
      </c>
      <c r="E230" s="41"/>
      <c r="F230" s="250" t="s">
        <v>302</v>
      </c>
      <c r="G230" s="41"/>
      <c r="H230" s="41"/>
      <c r="I230" s="145"/>
      <c r="J230" s="41"/>
      <c r="K230" s="41"/>
      <c r="L230" s="45"/>
      <c r="M230" s="251"/>
      <c r="N230" s="252"/>
      <c r="O230" s="92"/>
      <c r="P230" s="92"/>
      <c r="Q230" s="92"/>
      <c r="R230" s="92"/>
      <c r="S230" s="92"/>
      <c r="T230" s="93"/>
      <c r="U230" s="39"/>
      <c r="V230" s="39"/>
      <c r="W230" s="39"/>
      <c r="X230" s="39"/>
      <c r="Y230" s="39"/>
      <c r="Z230" s="39"/>
      <c r="AA230" s="39"/>
      <c r="AB230" s="39"/>
      <c r="AC230" s="39"/>
      <c r="AD230" s="39"/>
      <c r="AE230" s="39"/>
      <c r="AT230" s="18" t="s">
        <v>134</v>
      </c>
      <c r="AU230" s="18" t="s">
        <v>86</v>
      </c>
    </row>
    <row r="231" s="2" customFormat="1">
      <c r="A231" s="39"/>
      <c r="B231" s="40"/>
      <c r="C231" s="41"/>
      <c r="D231" s="249" t="s">
        <v>136</v>
      </c>
      <c r="E231" s="41"/>
      <c r="F231" s="253" t="s">
        <v>303</v>
      </c>
      <c r="G231" s="41"/>
      <c r="H231" s="41"/>
      <c r="I231" s="145"/>
      <c r="J231" s="41"/>
      <c r="K231" s="41"/>
      <c r="L231" s="45"/>
      <c r="M231" s="251"/>
      <c r="N231" s="252"/>
      <c r="O231" s="92"/>
      <c r="P231" s="92"/>
      <c r="Q231" s="92"/>
      <c r="R231" s="92"/>
      <c r="S231" s="92"/>
      <c r="T231" s="93"/>
      <c r="U231" s="39"/>
      <c r="V231" s="39"/>
      <c r="W231" s="39"/>
      <c r="X231" s="39"/>
      <c r="Y231" s="39"/>
      <c r="Z231" s="39"/>
      <c r="AA231" s="39"/>
      <c r="AB231" s="39"/>
      <c r="AC231" s="39"/>
      <c r="AD231" s="39"/>
      <c r="AE231" s="39"/>
      <c r="AT231" s="18" t="s">
        <v>136</v>
      </c>
      <c r="AU231" s="18" t="s">
        <v>86</v>
      </c>
    </row>
    <row r="232" s="13" customFormat="1">
      <c r="A232" s="13"/>
      <c r="B232" s="254"/>
      <c r="C232" s="255"/>
      <c r="D232" s="249" t="s">
        <v>138</v>
      </c>
      <c r="E232" s="256" t="s">
        <v>1</v>
      </c>
      <c r="F232" s="257" t="s">
        <v>304</v>
      </c>
      <c r="G232" s="255"/>
      <c r="H232" s="258">
        <v>33.5</v>
      </c>
      <c r="I232" s="259"/>
      <c r="J232" s="255"/>
      <c r="K232" s="255"/>
      <c r="L232" s="260"/>
      <c r="M232" s="261"/>
      <c r="N232" s="262"/>
      <c r="O232" s="262"/>
      <c r="P232" s="262"/>
      <c r="Q232" s="262"/>
      <c r="R232" s="262"/>
      <c r="S232" s="262"/>
      <c r="T232" s="263"/>
      <c r="U232" s="13"/>
      <c r="V232" s="13"/>
      <c r="W232" s="13"/>
      <c r="X232" s="13"/>
      <c r="Y232" s="13"/>
      <c r="Z232" s="13"/>
      <c r="AA232" s="13"/>
      <c r="AB232" s="13"/>
      <c r="AC232" s="13"/>
      <c r="AD232" s="13"/>
      <c r="AE232" s="13"/>
      <c r="AT232" s="264" t="s">
        <v>138</v>
      </c>
      <c r="AU232" s="264" t="s">
        <v>86</v>
      </c>
      <c r="AV232" s="13" t="s">
        <v>86</v>
      </c>
      <c r="AW232" s="13" t="s">
        <v>32</v>
      </c>
      <c r="AX232" s="13" t="s">
        <v>84</v>
      </c>
      <c r="AY232" s="264" t="s">
        <v>125</v>
      </c>
    </row>
    <row r="233" s="2" customFormat="1" ht="14.4" customHeight="1">
      <c r="A233" s="39"/>
      <c r="B233" s="40"/>
      <c r="C233" s="236" t="s">
        <v>305</v>
      </c>
      <c r="D233" s="236" t="s">
        <v>127</v>
      </c>
      <c r="E233" s="237" t="s">
        <v>306</v>
      </c>
      <c r="F233" s="238" t="s">
        <v>307</v>
      </c>
      <c r="G233" s="239" t="s">
        <v>130</v>
      </c>
      <c r="H233" s="240">
        <v>67</v>
      </c>
      <c r="I233" s="241"/>
      <c r="J233" s="242">
        <f>ROUND(I233*H233,2)</f>
        <v>0</v>
      </c>
      <c r="K233" s="238" t="s">
        <v>131</v>
      </c>
      <c r="L233" s="45"/>
      <c r="M233" s="243" t="s">
        <v>1</v>
      </c>
      <c r="N233" s="244" t="s">
        <v>41</v>
      </c>
      <c r="O233" s="92"/>
      <c r="P233" s="245">
        <f>O233*H233</f>
        <v>0</v>
      </c>
      <c r="Q233" s="245">
        <v>0</v>
      </c>
      <c r="R233" s="245">
        <f>Q233*H233</f>
        <v>0</v>
      </c>
      <c r="S233" s="245">
        <v>0</v>
      </c>
      <c r="T233" s="246">
        <f>S233*H233</f>
        <v>0</v>
      </c>
      <c r="U233" s="39"/>
      <c r="V233" s="39"/>
      <c r="W233" s="39"/>
      <c r="X233" s="39"/>
      <c r="Y233" s="39"/>
      <c r="Z233" s="39"/>
      <c r="AA233" s="39"/>
      <c r="AB233" s="39"/>
      <c r="AC233" s="39"/>
      <c r="AD233" s="39"/>
      <c r="AE233" s="39"/>
      <c r="AR233" s="247" t="s">
        <v>132</v>
      </c>
      <c r="AT233" s="247" t="s">
        <v>127</v>
      </c>
      <c r="AU233" s="247" t="s">
        <v>86</v>
      </c>
      <c r="AY233" s="18" t="s">
        <v>125</v>
      </c>
      <c r="BE233" s="248">
        <f>IF(N233="základní",J233,0)</f>
        <v>0</v>
      </c>
      <c r="BF233" s="248">
        <f>IF(N233="snížená",J233,0)</f>
        <v>0</v>
      </c>
      <c r="BG233" s="248">
        <f>IF(N233="zákl. přenesená",J233,0)</f>
        <v>0</v>
      </c>
      <c r="BH233" s="248">
        <f>IF(N233="sníž. přenesená",J233,0)</f>
        <v>0</v>
      </c>
      <c r="BI233" s="248">
        <f>IF(N233="nulová",J233,0)</f>
        <v>0</v>
      </c>
      <c r="BJ233" s="18" t="s">
        <v>84</v>
      </c>
      <c r="BK233" s="248">
        <f>ROUND(I233*H233,2)</f>
        <v>0</v>
      </c>
      <c r="BL233" s="18" t="s">
        <v>132</v>
      </c>
      <c r="BM233" s="247" t="s">
        <v>308</v>
      </c>
    </row>
    <row r="234" s="2" customFormat="1">
      <c r="A234" s="39"/>
      <c r="B234" s="40"/>
      <c r="C234" s="41"/>
      <c r="D234" s="249" t="s">
        <v>134</v>
      </c>
      <c r="E234" s="41"/>
      <c r="F234" s="250" t="s">
        <v>309</v>
      </c>
      <c r="G234" s="41"/>
      <c r="H234" s="41"/>
      <c r="I234" s="145"/>
      <c r="J234" s="41"/>
      <c r="K234" s="41"/>
      <c r="L234" s="45"/>
      <c r="M234" s="251"/>
      <c r="N234" s="252"/>
      <c r="O234" s="92"/>
      <c r="P234" s="92"/>
      <c r="Q234" s="92"/>
      <c r="R234" s="92"/>
      <c r="S234" s="92"/>
      <c r="T234" s="93"/>
      <c r="U234" s="39"/>
      <c r="V234" s="39"/>
      <c r="W234" s="39"/>
      <c r="X234" s="39"/>
      <c r="Y234" s="39"/>
      <c r="Z234" s="39"/>
      <c r="AA234" s="39"/>
      <c r="AB234" s="39"/>
      <c r="AC234" s="39"/>
      <c r="AD234" s="39"/>
      <c r="AE234" s="39"/>
      <c r="AT234" s="18" t="s">
        <v>134</v>
      </c>
      <c r="AU234" s="18" t="s">
        <v>86</v>
      </c>
    </row>
    <row r="235" s="13" customFormat="1">
      <c r="A235" s="13"/>
      <c r="B235" s="254"/>
      <c r="C235" s="255"/>
      <c r="D235" s="249" t="s">
        <v>138</v>
      </c>
      <c r="E235" s="256" t="s">
        <v>1</v>
      </c>
      <c r="F235" s="257" t="s">
        <v>310</v>
      </c>
      <c r="G235" s="255"/>
      <c r="H235" s="258">
        <v>67</v>
      </c>
      <c r="I235" s="259"/>
      <c r="J235" s="255"/>
      <c r="K235" s="255"/>
      <c r="L235" s="260"/>
      <c r="M235" s="261"/>
      <c r="N235" s="262"/>
      <c r="O235" s="262"/>
      <c r="P235" s="262"/>
      <c r="Q235" s="262"/>
      <c r="R235" s="262"/>
      <c r="S235" s="262"/>
      <c r="T235" s="263"/>
      <c r="U235" s="13"/>
      <c r="V235" s="13"/>
      <c r="W235" s="13"/>
      <c r="X235" s="13"/>
      <c r="Y235" s="13"/>
      <c r="Z235" s="13"/>
      <c r="AA235" s="13"/>
      <c r="AB235" s="13"/>
      <c r="AC235" s="13"/>
      <c r="AD235" s="13"/>
      <c r="AE235" s="13"/>
      <c r="AT235" s="264" t="s">
        <v>138</v>
      </c>
      <c r="AU235" s="264" t="s">
        <v>86</v>
      </c>
      <c r="AV235" s="13" t="s">
        <v>86</v>
      </c>
      <c r="AW235" s="13" t="s">
        <v>32</v>
      </c>
      <c r="AX235" s="13" t="s">
        <v>84</v>
      </c>
      <c r="AY235" s="264" t="s">
        <v>125</v>
      </c>
    </row>
    <row r="236" s="2" customFormat="1" ht="14.4" customHeight="1">
      <c r="A236" s="39"/>
      <c r="B236" s="40"/>
      <c r="C236" s="236" t="s">
        <v>311</v>
      </c>
      <c r="D236" s="236" t="s">
        <v>127</v>
      </c>
      <c r="E236" s="237" t="s">
        <v>312</v>
      </c>
      <c r="F236" s="238" t="s">
        <v>313</v>
      </c>
      <c r="G236" s="239" t="s">
        <v>130</v>
      </c>
      <c r="H236" s="240">
        <v>67</v>
      </c>
      <c r="I236" s="241"/>
      <c r="J236" s="242">
        <f>ROUND(I236*H236,2)</f>
        <v>0</v>
      </c>
      <c r="K236" s="238" t="s">
        <v>131</v>
      </c>
      <c r="L236" s="45"/>
      <c r="M236" s="243" t="s">
        <v>1</v>
      </c>
      <c r="N236" s="244" t="s">
        <v>41</v>
      </c>
      <c r="O236" s="92"/>
      <c r="P236" s="245">
        <f>O236*H236</f>
        <v>0</v>
      </c>
      <c r="Q236" s="245">
        <v>0</v>
      </c>
      <c r="R236" s="245">
        <f>Q236*H236</f>
        <v>0</v>
      </c>
      <c r="S236" s="245">
        <v>0</v>
      </c>
      <c r="T236" s="246">
        <f>S236*H236</f>
        <v>0</v>
      </c>
      <c r="U236" s="39"/>
      <c r="V236" s="39"/>
      <c r="W236" s="39"/>
      <c r="X236" s="39"/>
      <c r="Y236" s="39"/>
      <c r="Z236" s="39"/>
      <c r="AA236" s="39"/>
      <c r="AB236" s="39"/>
      <c r="AC236" s="39"/>
      <c r="AD236" s="39"/>
      <c r="AE236" s="39"/>
      <c r="AR236" s="247" t="s">
        <v>132</v>
      </c>
      <c r="AT236" s="247" t="s">
        <v>127</v>
      </c>
      <c r="AU236" s="247" t="s">
        <v>86</v>
      </c>
      <c r="AY236" s="18" t="s">
        <v>125</v>
      </c>
      <c r="BE236" s="248">
        <f>IF(N236="základní",J236,0)</f>
        <v>0</v>
      </c>
      <c r="BF236" s="248">
        <f>IF(N236="snížená",J236,0)</f>
        <v>0</v>
      </c>
      <c r="BG236" s="248">
        <f>IF(N236="zákl. přenesená",J236,0)</f>
        <v>0</v>
      </c>
      <c r="BH236" s="248">
        <f>IF(N236="sníž. přenesená",J236,0)</f>
        <v>0</v>
      </c>
      <c r="BI236" s="248">
        <f>IF(N236="nulová",J236,0)</f>
        <v>0</v>
      </c>
      <c r="BJ236" s="18" t="s">
        <v>84</v>
      </c>
      <c r="BK236" s="248">
        <f>ROUND(I236*H236,2)</f>
        <v>0</v>
      </c>
      <c r="BL236" s="18" t="s">
        <v>132</v>
      </c>
      <c r="BM236" s="247" t="s">
        <v>314</v>
      </c>
    </row>
    <row r="237" s="2" customFormat="1">
      <c r="A237" s="39"/>
      <c r="B237" s="40"/>
      <c r="C237" s="41"/>
      <c r="D237" s="249" t="s">
        <v>134</v>
      </c>
      <c r="E237" s="41"/>
      <c r="F237" s="250" t="s">
        <v>315</v>
      </c>
      <c r="G237" s="41"/>
      <c r="H237" s="41"/>
      <c r="I237" s="145"/>
      <c r="J237" s="41"/>
      <c r="K237" s="41"/>
      <c r="L237" s="45"/>
      <c r="M237" s="251"/>
      <c r="N237" s="252"/>
      <c r="O237" s="92"/>
      <c r="P237" s="92"/>
      <c r="Q237" s="92"/>
      <c r="R237" s="92"/>
      <c r="S237" s="92"/>
      <c r="T237" s="93"/>
      <c r="U237" s="39"/>
      <c r="V237" s="39"/>
      <c r="W237" s="39"/>
      <c r="X237" s="39"/>
      <c r="Y237" s="39"/>
      <c r="Z237" s="39"/>
      <c r="AA237" s="39"/>
      <c r="AB237" s="39"/>
      <c r="AC237" s="39"/>
      <c r="AD237" s="39"/>
      <c r="AE237" s="39"/>
      <c r="AT237" s="18" t="s">
        <v>134</v>
      </c>
      <c r="AU237" s="18" t="s">
        <v>86</v>
      </c>
    </row>
    <row r="238" s="2" customFormat="1">
      <c r="A238" s="39"/>
      <c r="B238" s="40"/>
      <c r="C238" s="41"/>
      <c r="D238" s="249" t="s">
        <v>136</v>
      </c>
      <c r="E238" s="41"/>
      <c r="F238" s="253" t="s">
        <v>316</v>
      </c>
      <c r="G238" s="41"/>
      <c r="H238" s="41"/>
      <c r="I238" s="145"/>
      <c r="J238" s="41"/>
      <c r="K238" s="41"/>
      <c r="L238" s="45"/>
      <c r="M238" s="251"/>
      <c r="N238" s="252"/>
      <c r="O238" s="92"/>
      <c r="P238" s="92"/>
      <c r="Q238" s="92"/>
      <c r="R238" s="92"/>
      <c r="S238" s="92"/>
      <c r="T238" s="93"/>
      <c r="U238" s="39"/>
      <c r="V238" s="39"/>
      <c r="W238" s="39"/>
      <c r="X238" s="39"/>
      <c r="Y238" s="39"/>
      <c r="Z238" s="39"/>
      <c r="AA238" s="39"/>
      <c r="AB238" s="39"/>
      <c r="AC238" s="39"/>
      <c r="AD238" s="39"/>
      <c r="AE238" s="39"/>
      <c r="AT238" s="18" t="s">
        <v>136</v>
      </c>
      <c r="AU238" s="18" t="s">
        <v>86</v>
      </c>
    </row>
    <row r="239" s="13" customFormat="1">
      <c r="A239" s="13"/>
      <c r="B239" s="254"/>
      <c r="C239" s="255"/>
      <c r="D239" s="249" t="s">
        <v>138</v>
      </c>
      <c r="E239" s="256" t="s">
        <v>1</v>
      </c>
      <c r="F239" s="257" t="s">
        <v>317</v>
      </c>
      <c r="G239" s="255"/>
      <c r="H239" s="258">
        <v>67</v>
      </c>
      <c r="I239" s="259"/>
      <c r="J239" s="255"/>
      <c r="K239" s="255"/>
      <c r="L239" s="260"/>
      <c r="M239" s="261"/>
      <c r="N239" s="262"/>
      <c r="O239" s="262"/>
      <c r="P239" s="262"/>
      <c r="Q239" s="262"/>
      <c r="R239" s="262"/>
      <c r="S239" s="262"/>
      <c r="T239" s="263"/>
      <c r="U239" s="13"/>
      <c r="V239" s="13"/>
      <c r="W239" s="13"/>
      <c r="X239" s="13"/>
      <c r="Y239" s="13"/>
      <c r="Z239" s="13"/>
      <c r="AA239" s="13"/>
      <c r="AB239" s="13"/>
      <c r="AC239" s="13"/>
      <c r="AD239" s="13"/>
      <c r="AE239" s="13"/>
      <c r="AT239" s="264" t="s">
        <v>138</v>
      </c>
      <c r="AU239" s="264" t="s">
        <v>86</v>
      </c>
      <c r="AV239" s="13" t="s">
        <v>86</v>
      </c>
      <c r="AW239" s="13" t="s">
        <v>32</v>
      </c>
      <c r="AX239" s="13" t="s">
        <v>84</v>
      </c>
      <c r="AY239" s="264" t="s">
        <v>125</v>
      </c>
    </row>
    <row r="240" s="2" customFormat="1" ht="14.4" customHeight="1">
      <c r="A240" s="39"/>
      <c r="B240" s="40"/>
      <c r="C240" s="236" t="s">
        <v>318</v>
      </c>
      <c r="D240" s="236" t="s">
        <v>127</v>
      </c>
      <c r="E240" s="237" t="s">
        <v>319</v>
      </c>
      <c r="F240" s="238" t="s">
        <v>320</v>
      </c>
      <c r="G240" s="239" t="s">
        <v>130</v>
      </c>
      <c r="H240" s="240">
        <v>746</v>
      </c>
      <c r="I240" s="241"/>
      <c r="J240" s="242">
        <f>ROUND(I240*H240,2)</f>
        <v>0</v>
      </c>
      <c r="K240" s="238" t="s">
        <v>131</v>
      </c>
      <c r="L240" s="45"/>
      <c r="M240" s="243" t="s">
        <v>1</v>
      </c>
      <c r="N240" s="244" t="s">
        <v>41</v>
      </c>
      <c r="O240" s="92"/>
      <c r="P240" s="245">
        <f>O240*H240</f>
        <v>0</v>
      </c>
      <c r="Q240" s="245">
        <v>0.040000000000000001</v>
      </c>
      <c r="R240" s="245">
        <f>Q240*H240</f>
        <v>29.84</v>
      </c>
      <c r="S240" s="245">
        <v>0</v>
      </c>
      <c r="T240" s="246">
        <f>S240*H240</f>
        <v>0</v>
      </c>
      <c r="U240" s="39"/>
      <c r="V240" s="39"/>
      <c r="W240" s="39"/>
      <c r="X240" s="39"/>
      <c r="Y240" s="39"/>
      <c r="Z240" s="39"/>
      <c r="AA240" s="39"/>
      <c r="AB240" s="39"/>
      <c r="AC240" s="39"/>
      <c r="AD240" s="39"/>
      <c r="AE240" s="39"/>
      <c r="AR240" s="247" t="s">
        <v>132</v>
      </c>
      <c r="AT240" s="247" t="s">
        <v>127</v>
      </c>
      <c r="AU240" s="247" t="s">
        <v>86</v>
      </c>
      <c r="AY240" s="18" t="s">
        <v>125</v>
      </c>
      <c r="BE240" s="248">
        <f>IF(N240="základní",J240,0)</f>
        <v>0</v>
      </c>
      <c r="BF240" s="248">
        <f>IF(N240="snížená",J240,0)</f>
        <v>0</v>
      </c>
      <c r="BG240" s="248">
        <f>IF(N240="zákl. přenesená",J240,0)</f>
        <v>0</v>
      </c>
      <c r="BH240" s="248">
        <f>IF(N240="sníž. přenesená",J240,0)</f>
        <v>0</v>
      </c>
      <c r="BI240" s="248">
        <f>IF(N240="nulová",J240,0)</f>
        <v>0</v>
      </c>
      <c r="BJ240" s="18" t="s">
        <v>84</v>
      </c>
      <c r="BK240" s="248">
        <f>ROUND(I240*H240,2)</f>
        <v>0</v>
      </c>
      <c r="BL240" s="18" t="s">
        <v>132</v>
      </c>
      <c r="BM240" s="247" t="s">
        <v>321</v>
      </c>
    </row>
    <row r="241" s="2" customFormat="1">
      <c r="A241" s="39"/>
      <c r="B241" s="40"/>
      <c r="C241" s="41"/>
      <c r="D241" s="249" t="s">
        <v>134</v>
      </c>
      <c r="E241" s="41"/>
      <c r="F241" s="250" t="s">
        <v>322</v>
      </c>
      <c r="G241" s="41"/>
      <c r="H241" s="41"/>
      <c r="I241" s="145"/>
      <c r="J241" s="41"/>
      <c r="K241" s="41"/>
      <c r="L241" s="45"/>
      <c r="M241" s="251"/>
      <c r="N241" s="252"/>
      <c r="O241" s="92"/>
      <c r="P241" s="92"/>
      <c r="Q241" s="92"/>
      <c r="R241" s="92"/>
      <c r="S241" s="92"/>
      <c r="T241" s="93"/>
      <c r="U241" s="39"/>
      <c r="V241" s="39"/>
      <c r="W241" s="39"/>
      <c r="X241" s="39"/>
      <c r="Y241" s="39"/>
      <c r="Z241" s="39"/>
      <c r="AA241" s="39"/>
      <c r="AB241" s="39"/>
      <c r="AC241" s="39"/>
      <c r="AD241" s="39"/>
      <c r="AE241" s="39"/>
      <c r="AT241" s="18" t="s">
        <v>134</v>
      </c>
      <c r="AU241" s="18" t="s">
        <v>86</v>
      </c>
    </row>
    <row r="242" s="2" customFormat="1">
      <c r="A242" s="39"/>
      <c r="B242" s="40"/>
      <c r="C242" s="41"/>
      <c r="D242" s="249" t="s">
        <v>136</v>
      </c>
      <c r="E242" s="41"/>
      <c r="F242" s="253" t="s">
        <v>323</v>
      </c>
      <c r="G242" s="41"/>
      <c r="H242" s="41"/>
      <c r="I242" s="145"/>
      <c r="J242" s="41"/>
      <c r="K242" s="41"/>
      <c r="L242" s="45"/>
      <c r="M242" s="251"/>
      <c r="N242" s="252"/>
      <c r="O242" s="92"/>
      <c r="P242" s="92"/>
      <c r="Q242" s="92"/>
      <c r="R242" s="92"/>
      <c r="S242" s="92"/>
      <c r="T242" s="93"/>
      <c r="U242" s="39"/>
      <c r="V242" s="39"/>
      <c r="W242" s="39"/>
      <c r="X242" s="39"/>
      <c r="Y242" s="39"/>
      <c r="Z242" s="39"/>
      <c r="AA242" s="39"/>
      <c r="AB242" s="39"/>
      <c r="AC242" s="39"/>
      <c r="AD242" s="39"/>
      <c r="AE242" s="39"/>
      <c r="AT242" s="18" t="s">
        <v>136</v>
      </c>
      <c r="AU242" s="18" t="s">
        <v>86</v>
      </c>
    </row>
    <row r="243" s="13" customFormat="1">
      <c r="A243" s="13"/>
      <c r="B243" s="254"/>
      <c r="C243" s="255"/>
      <c r="D243" s="249" t="s">
        <v>138</v>
      </c>
      <c r="E243" s="256" t="s">
        <v>1</v>
      </c>
      <c r="F243" s="257" t="s">
        <v>324</v>
      </c>
      <c r="G243" s="255"/>
      <c r="H243" s="258">
        <v>746</v>
      </c>
      <c r="I243" s="259"/>
      <c r="J243" s="255"/>
      <c r="K243" s="255"/>
      <c r="L243" s="260"/>
      <c r="M243" s="261"/>
      <c r="N243" s="262"/>
      <c r="O243" s="262"/>
      <c r="P243" s="262"/>
      <c r="Q243" s="262"/>
      <c r="R243" s="262"/>
      <c r="S243" s="262"/>
      <c r="T243" s="263"/>
      <c r="U243" s="13"/>
      <c r="V243" s="13"/>
      <c r="W243" s="13"/>
      <c r="X243" s="13"/>
      <c r="Y243" s="13"/>
      <c r="Z243" s="13"/>
      <c r="AA243" s="13"/>
      <c r="AB243" s="13"/>
      <c r="AC243" s="13"/>
      <c r="AD243" s="13"/>
      <c r="AE243" s="13"/>
      <c r="AT243" s="264" t="s">
        <v>138</v>
      </c>
      <c r="AU243" s="264" t="s">
        <v>86</v>
      </c>
      <c r="AV243" s="13" t="s">
        <v>86</v>
      </c>
      <c r="AW243" s="13" t="s">
        <v>32</v>
      </c>
      <c r="AX243" s="13" t="s">
        <v>84</v>
      </c>
      <c r="AY243" s="264" t="s">
        <v>125</v>
      </c>
    </row>
    <row r="244" s="2" customFormat="1" ht="14.4" customHeight="1">
      <c r="A244" s="39"/>
      <c r="B244" s="40"/>
      <c r="C244" s="276" t="s">
        <v>325</v>
      </c>
      <c r="D244" s="276" t="s">
        <v>206</v>
      </c>
      <c r="E244" s="277" t="s">
        <v>326</v>
      </c>
      <c r="F244" s="278" t="s">
        <v>327</v>
      </c>
      <c r="G244" s="279" t="s">
        <v>130</v>
      </c>
      <c r="H244" s="280">
        <v>753.46000000000004</v>
      </c>
      <c r="I244" s="281"/>
      <c r="J244" s="282">
        <f>ROUND(I244*H244,2)</f>
        <v>0</v>
      </c>
      <c r="K244" s="278" t="s">
        <v>1</v>
      </c>
      <c r="L244" s="283"/>
      <c r="M244" s="284" t="s">
        <v>1</v>
      </c>
      <c r="N244" s="285" t="s">
        <v>41</v>
      </c>
      <c r="O244" s="92"/>
      <c r="P244" s="245">
        <f>O244*H244</f>
        <v>0</v>
      </c>
      <c r="Q244" s="245">
        <v>0.010800000000000001</v>
      </c>
      <c r="R244" s="245">
        <f>Q244*H244</f>
        <v>8.1373680000000004</v>
      </c>
      <c r="S244" s="245">
        <v>0</v>
      </c>
      <c r="T244" s="246">
        <f>S244*H244</f>
        <v>0</v>
      </c>
      <c r="U244" s="39"/>
      <c r="V244" s="39"/>
      <c r="W244" s="39"/>
      <c r="X244" s="39"/>
      <c r="Y244" s="39"/>
      <c r="Z244" s="39"/>
      <c r="AA244" s="39"/>
      <c r="AB244" s="39"/>
      <c r="AC244" s="39"/>
      <c r="AD244" s="39"/>
      <c r="AE244" s="39"/>
      <c r="AR244" s="247" t="s">
        <v>184</v>
      </c>
      <c r="AT244" s="247" t="s">
        <v>206</v>
      </c>
      <c r="AU244" s="247" t="s">
        <v>86</v>
      </c>
      <c r="AY244" s="18" t="s">
        <v>125</v>
      </c>
      <c r="BE244" s="248">
        <f>IF(N244="základní",J244,0)</f>
        <v>0</v>
      </c>
      <c r="BF244" s="248">
        <f>IF(N244="snížená",J244,0)</f>
        <v>0</v>
      </c>
      <c r="BG244" s="248">
        <f>IF(N244="zákl. přenesená",J244,0)</f>
        <v>0</v>
      </c>
      <c r="BH244" s="248">
        <f>IF(N244="sníž. přenesená",J244,0)</f>
        <v>0</v>
      </c>
      <c r="BI244" s="248">
        <f>IF(N244="nulová",J244,0)</f>
        <v>0</v>
      </c>
      <c r="BJ244" s="18" t="s">
        <v>84</v>
      </c>
      <c r="BK244" s="248">
        <f>ROUND(I244*H244,2)</f>
        <v>0</v>
      </c>
      <c r="BL244" s="18" t="s">
        <v>132</v>
      </c>
      <c r="BM244" s="247" t="s">
        <v>328</v>
      </c>
    </row>
    <row r="245" s="2" customFormat="1">
      <c r="A245" s="39"/>
      <c r="B245" s="40"/>
      <c r="C245" s="41"/>
      <c r="D245" s="249" t="s">
        <v>134</v>
      </c>
      <c r="E245" s="41"/>
      <c r="F245" s="250" t="s">
        <v>329</v>
      </c>
      <c r="G245" s="41"/>
      <c r="H245" s="41"/>
      <c r="I245" s="145"/>
      <c r="J245" s="41"/>
      <c r="K245" s="41"/>
      <c r="L245" s="45"/>
      <c r="M245" s="251"/>
      <c r="N245" s="252"/>
      <c r="O245" s="92"/>
      <c r="P245" s="92"/>
      <c r="Q245" s="92"/>
      <c r="R245" s="92"/>
      <c r="S245" s="92"/>
      <c r="T245" s="93"/>
      <c r="U245" s="39"/>
      <c r="V245" s="39"/>
      <c r="W245" s="39"/>
      <c r="X245" s="39"/>
      <c r="Y245" s="39"/>
      <c r="Z245" s="39"/>
      <c r="AA245" s="39"/>
      <c r="AB245" s="39"/>
      <c r="AC245" s="39"/>
      <c r="AD245" s="39"/>
      <c r="AE245" s="39"/>
      <c r="AT245" s="18" t="s">
        <v>134</v>
      </c>
      <c r="AU245" s="18" t="s">
        <v>86</v>
      </c>
    </row>
    <row r="246" s="13" customFormat="1">
      <c r="A246" s="13"/>
      <c r="B246" s="254"/>
      <c r="C246" s="255"/>
      <c r="D246" s="249" t="s">
        <v>138</v>
      </c>
      <c r="E246" s="256" t="s">
        <v>1</v>
      </c>
      <c r="F246" s="257" t="s">
        <v>330</v>
      </c>
      <c r="G246" s="255"/>
      <c r="H246" s="258">
        <v>746</v>
      </c>
      <c r="I246" s="259"/>
      <c r="J246" s="255"/>
      <c r="K246" s="255"/>
      <c r="L246" s="260"/>
      <c r="M246" s="261"/>
      <c r="N246" s="262"/>
      <c r="O246" s="262"/>
      <c r="P246" s="262"/>
      <c r="Q246" s="262"/>
      <c r="R246" s="262"/>
      <c r="S246" s="262"/>
      <c r="T246" s="263"/>
      <c r="U246" s="13"/>
      <c r="V246" s="13"/>
      <c r="W246" s="13"/>
      <c r="X246" s="13"/>
      <c r="Y246" s="13"/>
      <c r="Z246" s="13"/>
      <c r="AA246" s="13"/>
      <c r="AB246" s="13"/>
      <c r="AC246" s="13"/>
      <c r="AD246" s="13"/>
      <c r="AE246" s="13"/>
      <c r="AT246" s="264" t="s">
        <v>138</v>
      </c>
      <c r="AU246" s="264" t="s">
        <v>86</v>
      </c>
      <c r="AV246" s="13" t="s">
        <v>86</v>
      </c>
      <c r="AW246" s="13" t="s">
        <v>32</v>
      </c>
      <c r="AX246" s="13" t="s">
        <v>84</v>
      </c>
      <c r="AY246" s="264" t="s">
        <v>125</v>
      </c>
    </row>
    <row r="247" s="13" customFormat="1">
      <c r="A247" s="13"/>
      <c r="B247" s="254"/>
      <c r="C247" s="255"/>
      <c r="D247" s="249" t="s">
        <v>138</v>
      </c>
      <c r="E247" s="255"/>
      <c r="F247" s="257" t="s">
        <v>331</v>
      </c>
      <c r="G247" s="255"/>
      <c r="H247" s="258">
        <v>753.46000000000004</v>
      </c>
      <c r="I247" s="259"/>
      <c r="J247" s="255"/>
      <c r="K247" s="255"/>
      <c r="L247" s="260"/>
      <c r="M247" s="261"/>
      <c r="N247" s="262"/>
      <c r="O247" s="262"/>
      <c r="P247" s="262"/>
      <c r="Q247" s="262"/>
      <c r="R247" s="262"/>
      <c r="S247" s="262"/>
      <c r="T247" s="263"/>
      <c r="U247" s="13"/>
      <c r="V247" s="13"/>
      <c r="W247" s="13"/>
      <c r="X247" s="13"/>
      <c r="Y247" s="13"/>
      <c r="Z247" s="13"/>
      <c r="AA247" s="13"/>
      <c r="AB247" s="13"/>
      <c r="AC247" s="13"/>
      <c r="AD247" s="13"/>
      <c r="AE247" s="13"/>
      <c r="AT247" s="264" t="s">
        <v>138</v>
      </c>
      <c r="AU247" s="264" t="s">
        <v>86</v>
      </c>
      <c r="AV247" s="13" t="s">
        <v>86</v>
      </c>
      <c r="AW247" s="13" t="s">
        <v>4</v>
      </c>
      <c r="AX247" s="13" t="s">
        <v>84</v>
      </c>
      <c r="AY247" s="264" t="s">
        <v>125</v>
      </c>
    </row>
    <row r="248" s="2" customFormat="1" ht="14.4" customHeight="1">
      <c r="A248" s="39"/>
      <c r="B248" s="40"/>
      <c r="C248" s="276" t="s">
        <v>332</v>
      </c>
      <c r="D248" s="276" t="s">
        <v>206</v>
      </c>
      <c r="E248" s="277" t="s">
        <v>333</v>
      </c>
      <c r="F248" s="278" t="s">
        <v>334</v>
      </c>
      <c r="G248" s="279" t="s">
        <v>160</v>
      </c>
      <c r="H248" s="280">
        <v>28.382000000000001</v>
      </c>
      <c r="I248" s="281"/>
      <c r="J248" s="282">
        <f>ROUND(I248*H248,2)</f>
        <v>0</v>
      </c>
      <c r="K248" s="278" t="s">
        <v>1</v>
      </c>
      <c r="L248" s="283"/>
      <c r="M248" s="284" t="s">
        <v>1</v>
      </c>
      <c r="N248" s="285" t="s">
        <v>41</v>
      </c>
      <c r="O248" s="92"/>
      <c r="P248" s="245">
        <f>O248*H248</f>
        <v>0</v>
      </c>
      <c r="Q248" s="245">
        <v>0.22</v>
      </c>
      <c r="R248" s="245">
        <f>Q248*H248</f>
        <v>6.24404</v>
      </c>
      <c r="S248" s="245">
        <v>0</v>
      </c>
      <c r="T248" s="246">
        <f>S248*H248</f>
        <v>0</v>
      </c>
      <c r="U248" s="39"/>
      <c r="V248" s="39"/>
      <c r="W248" s="39"/>
      <c r="X248" s="39"/>
      <c r="Y248" s="39"/>
      <c r="Z248" s="39"/>
      <c r="AA248" s="39"/>
      <c r="AB248" s="39"/>
      <c r="AC248" s="39"/>
      <c r="AD248" s="39"/>
      <c r="AE248" s="39"/>
      <c r="AR248" s="247" t="s">
        <v>184</v>
      </c>
      <c r="AT248" s="247" t="s">
        <v>206</v>
      </c>
      <c r="AU248" s="247" t="s">
        <v>86</v>
      </c>
      <c r="AY248" s="18" t="s">
        <v>125</v>
      </c>
      <c r="BE248" s="248">
        <f>IF(N248="základní",J248,0)</f>
        <v>0</v>
      </c>
      <c r="BF248" s="248">
        <f>IF(N248="snížená",J248,0)</f>
        <v>0</v>
      </c>
      <c r="BG248" s="248">
        <f>IF(N248="zákl. přenesená",J248,0)</f>
        <v>0</v>
      </c>
      <c r="BH248" s="248">
        <f>IF(N248="sníž. přenesená",J248,0)</f>
        <v>0</v>
      </c>
      <c r="BI248" s="248">
        <f>IF(N248="nulová",J248,0)</f>
        <v>0</v>
      </c>
      <c r="BJ248" s="18" t="s">
        <v>84</v>
      </c>
      <c r="BK248" s="248">
        <f>ROUND(I248*H248,2)</f>
        <v>0</v>
      </c>
      <c r="BL248" s="18" t="s">
        <v>132</v>
      </c>
      <c r="BM248" s="247" t="s">
        <v>335</v>
      </c>
    </row>
    <row r="249" s="2" customFormat="1">
      <c r="A249" s="39"/>
      <c r="B249" s="40"/>
      <c r="C249" s="41"/>
      <c r="D249" s="249" t="s">
        <v>134</v>
      </c>
      <c r="E249" s="41"/>
      <c r="F249" s="250" t="s">
        <v>336</v>
      </c>
      <c r="G249" s="41"/>
      <c r="H249" s="41"/>
      <c r="I249" s="145"/>
      <c r="J249" s="41"/>
      <c r="K249" s="41"/>
      <c r="L249" s="45"/>
      <c r="M249" s="251"/>
      <c r="N249" s="252"/>
      <c r="O249" s="92"/>
      <c r="P249" s="92"/>
      <c r="Q249" s="92"/>
      <c r="R249" s="92"/>
      <c r="S249" s="92"/>
      <c r="T249" s="93"/>
      <c r="U249" s="39"/>
      <c r="V249" s="39"/>
      <c r="W249" s="39"/>
      <c r="X249" s="39"/>
      <c r="Y249" s="39"/>
      <c r="Z249" s="39"/>
      <c r="AA249" s="39"/>
      <c r="AB249" s="39"/>
      <c r="AC249" s="39"/>
      <c r="AD249" s="39"/>
      <c r="AE249" s="39"/>
      <c r="AT249" s="18" t="s">
        <v>134</v>
      </c>
      <c r="AU249" s="18" t="s">
        <v>86</v>
      </c>
    </row>
    <row r="250" s="13" customFormat="1">
      <c r="A250" s="13"/>
      <c r="B250" s="254"/>
      <c r="C250" s="255"/>
      <c r="D250" s="249" t="s">
        <v>138</v>
      </c>
      <c r="E250" s="256" t="s">
        <v>1</v>
      </c>
      <c r="F250" s="257" t="s">
        <v>337</v>
      </c>
      <c r="G250" s="255"/>
      <c r="H250" s="258">
        <v>28.382000000000001</v>
      </c>
      <c r="I250" s="259"/>
      <c r="J250" s="255"/>
      <c r="K250" s="255"/>
      <c r="L250" s="260"/>
      <c r="M250" s="261"/>
      <c r="N250" s="262"/>
      <c r="O250" s="262"/>
      <c r="P250" s="262"/>
      <c r="Q250" s="262"/>
      <c r="R250" s="262"/>
      <c r="S250" s="262"/>
      <c r="T250" s="263"/>
      <c r="U250" s="13"/>
      <c r="V250" s="13"/>
      <c r="W250" s="13"/>
      <c r="X250" s="13"/>
      <c r="Y250" s="13"/>
      <c r="Z250" s="13"/>
      <c r="AA250" s="13"/>
      <c r="AB250" s="13"/>
      <c r="AC250" s="13"/>
      <c r="AD250" s="13"/>
      <c r="AE250" s="13"/>
      <c r="AT250" s="264" t="s">
        <v>138</v>
      </c>
      <c r="AU250" s="264" t="s">
        <v>86</v>
      </c>
      <c r="AV250" s="13" t="s">
        <v>86</v>
      </c>
      <c r="AW250" s="13" t="s">
        <v>32</v>
      </c>
      <c r="AX250" s="13" t="s">
        <v>84</v>
      </c>
      <c r="AY250" s="264" t="s">
        <v>125</v>
      </c>
    </row>
    <row r="251" s="2" customFormat="1" ht="14.4" customHeight="1">
      <c r="A251" s="39"/>
      <c r="B251" s="40"/>
      <c r="C251" s="236" t="s">
        <v>338</v>
      </c>
      <c r="D251" s="236" t="s">
        <v>127</v>
      </c>
      <c r="E251" s="237" t="s">
        <v>339</v>
      </c>
      <c r="F251" s="238" t="s">
        <v>340</v>
      </c>
      <c r="G251" s="239" t="s">
        <v>130</v>
      </c>
      <c r="H251" s="240">
        <v>89.5</v>
      </c>
      <c r="I251" s="241"/>
      <c r="J251" s="242">
        <f>ROUND(I251*H251,2)</f>
        <v>0</v>
      </c>
      <c r="K251" s="238" t="s">
        <v>131</v>
      </c>
      <c r="L251" s="45"/>
      <c r="M251" s="243" t="s">
        <v>1</v>
      </c>
      <c r="N251" s="244" t="s">
        <v>41</v>
      </c>
      <c r="O251" s="92"/>
      <c r="P251" s="245">
        <f>O251*H251</f>
        <v>0</v>
      </c>
      <c r="Q251" s="245">
        <v>0.10362</v>
      </c>
      <c r="R251" s="245">
        <f>Q251*H251</f>
        <v>9.2739899999999995</v>
      </c>
      <c r="S251" s="245">
        <v>0</v>
      </c>
      <c r="T251" s="246">
        <f>S251*H251</f>
        <v>0</v>
      </c>
      <c r="U251" s="39"/>
      <c r="V251" s="39"/>
      <c r="W251" s="39"/>
      <c r="X251" s="39"/>
      <c r="Y251" s="39"/>
      <c r="Z251" s="39"/>
      <c r="AA251" s="39"/>
      <c r="AB251" s="39"/>
      <c r="AC251" s="39"/>
      <c r="AD251" s="39"/>
      <c r="AE251" s="39"/>
      <c r="AR251" s="247" t="s">
        <v>132</v>
      </c>
      <c r="AT251" s="247" t="s">
        <v>127</v>
      </c>
      <c r="AU251" s="247" t="s">
        <v>86</v>
      </c>
      <c r="AY251" s="18" t="s">
        <v>125</v>
      </c>
      <c r="BE251" s="248">
        <f>IF(N251="základní",J251,0)</f>
        <v>0</v>
      </c>
      <c r="BF251" s="248">
        <f>IF(N251="snížená",J251,0)</f>
        <v>0</v>
      </c>
      <c r="BG251" s="248">
        <f>IF(N251="zákl. přenesená",J251,0)</f>
        <v>0</v>
      </c>
      <c r="BH251" s="248">
        <f>IF(N251="sníž. přenesená",J251,0)</f>
        <v>0</v>
      </c>
      <c r="BI251" s="248">
        <f>IF(N251="nulová",J251,0)</f>
        <v>0</v>
      </c>
      <c r="BJ251" s="18" t="s">
        <v>84</v>
      </c>
      <c r="BK251" s="248">
        <f>ROUND(I251*H251,2)</f>
        <v>0</v>
      </c>
      <c r="BL251" s="18" t="s">
        <v>132</v>
      </c>
      <c r="BM251" s="247" t="s">
        <v>341</v>
      </c>
    </row>
    <row r="252" s="2" customFormat="1">
      <c r="A252" s="39"/>
      <c r="B252" s="40"/>
      <c r="C252" s="41"/>
      <c r="D252" s="249" t="s">
        <v>134</v>
      </c>
      <c r="E252" s="41"/>
      <c r="F252" s="250" t="s">
        <v>342</v>
      </c>
      <c r="G252" s="41"/>
      <c r="H252" s="41"/>
      <c r="I252" s="145"/>
      <c r="J252" s="41"/>
      <c r="K252" s="41"/>
      <c r="L252" s="45"/>
      <c r="M252" s="251"/>
      <c r="N252" s="252"/>
      <c r="O252" s="92"/>
      <c r="P252" s="92"/>
      <c r="Q252" s="92"/>
      <c r="R252" s="92"/>
      <c r="S252" s="92"/>
      <c r="T252" s="93"/>
      <c r="U252" s="39"/>
      <c r="V252" s="39"/>
      <c r="W252" s="39"/>
      <c r="X252" s="39"/>
      <c r="Y252" s="39"/>
      <c r="Z252" s="39"/>
      <c r="AA252" s="39"/>
      <c r="AB252" s="39"/>
      <c r="AC252" s="39"/>
      <c r="AD252" s="39"/>
      <c r="AE252" s="39"/>
      <c r="AT252" s="18" t="s">
        <v>134</v>
      </c>
      <c r="AU252" s="18" t="s">
        <v>86</v>
      </c>
    </row>
    <row r="253" s="2" customFormat="1">
      <c r="A253" s="39"/>
      <c r="B253" s="40"/>
      <c r="C253" s="41"/>
      <c r="D253" s="249" t="s">
        <v>136</v>
      </c>
      <c r="E253" s="41"/>
      <c r="F253" s="253" t="s">
        <v>343</v>
      </c>
      <c r="G253" s="41"/>
      <c r="H253" s="41"/>
      <c r="I253" s="145"/>
      <c r="J253" s="41"/>
      <c r="K253" s="41"/>
      <c r="L253" s="45"/>
      <c r="M253" s="251"/>
      <c r="N253" s="252"/>
      <c r="O253" s="92"/>
      <c r="P253" s="92"/>
      <c r="Q253" s="92"/>
      <c r="R253" s="92"/>
      <c r="S253" s="92"/>
      <c r="T253" s="93"/>
      <c r="U253" s="39"/>
      <c r="V253" s="39"/>
      <c r="W253" s="39"/>
      <c r="X253" s="39"/>
      <c r="Y253" s="39"/>
      <c r="Z253" s="39"/>
      <c r="AA253" s="39"/>
      <c r="AB253" s="39"/>
      <c r="AC253" s="39"/>
      <c r="AD253" s="39"/>
      <c r="AE253" s="39"/>
      <c r="AT253" s="18" t="s">
        <v>136</v>
      </c>
      <c r="AU253" s="18" t="s">
        <v>86</v>
      </c>
    </row>
    <row r="254" s="13" customFormat="1">
      <c r="A254" s="13"/>
      <c r="B254" s="254"/>
      <c r="C254" s="255"/>
      <c r="D254" s="249" t="s">
        <v>138</v>
      </c>
      <c r="E254" s="256" t="s">
        <v>1</v>
      </c>
      <c r="F254" s="257" t="s">
        <v>344</v>
      </c>
      <c r="G254" s="255"/>
      <c r="H254" s="258">
        <v>89.5</v>
      </c>
      <c r="I254" s="259"/>
      <c r="J254" s="255"/>
      <c r="K254" s="255"/>
      <c r="L254" s="260"/>
      <c r="M254" s="261"/>
      <c r="N254" s="262"/>
      <c r="O254" s="262"/>
      <c r="P254" s="262"/>
      <c r="Q254" s="262"/>
      <c r="R254" s="262"/>
      <c r="S254" s="262"/>
      <c r="T254" s="263"/>
      <c r="U254" s="13"/>
      <c r="V254" s="13"/>
      <c r="W254" s="13"/>
      <c r="X254" s="13"/>
      <c r="Y254" s="13"/>
      <c r="Z254" s="13"/>
      <c r="AA254" s="13"/>
      <c r="AB254" s="13"/>
      <c r="AC254" s="13"/>
      <c r="AD254" s="13"/>
      <c r="AE254" s="13"/>
      <c r="AT254" s="264" t="s">
        <v>138</v>
      </c>
      <c r="AU254" s="264" t="s">
        <v>86</v>
      </c>
      <c r="AV254" s="13" t="s">
        <v>86</v>
      </c>
      <c r="AW254" s="13" t="s">
        <v>32</v>
      </c>
      <c r="AX254" s="13" t="s">
        <v>84</v>
      </c>
      <c r="AY254" s="264" t="s">
        <v>125</v>
      </c>
    </row>
    <row r="255" s="2" customFormat="1" ht="14.4" customHeight="1">
      <c r="A255" s="39"/>
      <c r="B255" s="40"/>
      <c r="C255" s="276" t="s">
        <v>345</v>
      </c>
      <c r="D255" s="276" t="s">
        <v>206</v>
      </c>
      <c r="E255" s="277" t="s">
        <v>346</v>
      </c>
      <c r="F255" s="278" t="s">
        <v>347</v>
      </c>
      <c r="G255" s="279" t="s">
        <v>130</v>
      </c>
      <c r="H255" s="280">
        <v>89.5</v>
      </c>
      <c r="I255" s="281"/>
      <c r="J255" s="282">
        <f>ROUND(I255*H255,2)</f>
        <v>0</v>
      </c>
      <c r="K255" s="278" t="s">
        <v>1</v>
      </c>
      <c r="L255" s="283"/>
      <c r="M255" s="284" t="s">
        <v>1</v>
      </c>
      <c r="N255" s="285" t="s">
        <v>41</v>
      </c>
      <c r="O255" s="92"/>
      <c r="P255" s="245">
        <f>O255*H255</f>
        <v>0</v>
      </c>
      <c r="Q255" s="245">
        <v>0.12</v>
      </c>
      <c r="R255" s="245">
        <f>Q255*H255</f>
        <v>10.74</v>
      </c>
      <c r="S255" s="245">
        <v>0</v>
      </c>
      <c r="T255" s="246">
        <f>S255*H255</f>
        <v>0</v>
      </c>
      <c r="U255" s="39"/>
      <c r="V255" s="39"/>
      <c r="W255" s="39"/>
      <c r="X255" s="39"/>
      <c r="Y255" s="39"/>
      <c r="Z255" s="39"/>
      <c r="AA255" s="39"/>
      <c r="AB255" s="39"/>
      <c r="AC255" s="39"/>
      <c r="AD255" s="39"/>
      <c r="AE255" s="39"/>
      <c r="AR255" s="247" t="s">
        <v>184</v>
      </c>
      <c r="AT255" s="247" t="s">
        <v>206</v>
      </c>
      <c r="AU255" s="247" t="s">
        <v>86</v>
      </c>
      <c r="AY255" s="18" t="s">
        <v>125</v>
      </c>
      <c r="BE255" s="248">
        <f>IF(N255="základní",J255,0)</f>
        <v>0</v>
      </c>
      <c r="BF255" s="248">
        <f>IF(N255="snížená",J255,0)</f>
        <v>0</v>
      </c>
      <c r="BG255" s="248">
        <f>IF(N255="zákl. přenesená",J255,0)</f>
        <v>0</v>
      </c>
      <c r="BH255" s="248">
        <f>IF(N255="sníž. přenesená",J255,0)</f>
        <v>0</v>
      </c>
      <c r="BI255" s="248">
        <f>IF(N255="nulová",J255,0)</f>
        <v>0</v>
      </c>
      <c r="BJ255" s="18" t="s">
        <v>84</v>
      </c>
      <c r="BK255" s="248">
        <f>ROUND(I255*H255,2)</f>
        <v>0</v>
      </c>
      <c r="BL255" s="18" t="s">
        <v>132</v>
      </c>
      <c r="BM255" s="247" t="s">
        <v>348</v>
      </c>
    </row>
    <row r="256" s="2" customFormat="1">
      <c r="A256" s="39"/>
      <c r="B256" s="40"/>
      <c r="C256" s="41"/>
      <c r="D256" s="249" t="s">
        <v>134</v>
      </c>
      <c r="E256" s="41"/>
      <c r="F256" s="250" t="s">
        <v>349</v>
      </c>
      <c r="G256" s="41"/>
      <c r="H256" s="41"/>
      <c r="I256" s="145"/>
      <c r="J256" s="41"/>
      <c r="K256" s="41"/>
      <c r="L256" s="45"/>
      <c r="M256" s="251"/>
      <c r="N256" s="252"/>
      <c r="O256" s="92"/>
      <c r="P256" s="92"/>
      <c r="Q256" s="92"/>
      <c r="R256" s="92"/>
      <c r="S256" s="92"/>
      <c r="T256" s="93"/>
      <c r="U256" s="39"/>
      <c r="V256" s="39"/>
      <c r="W256" s="39"/>
      <c r="X256" s="39"/>
      <c r="Y256" s="39"/>
      <c r="Z256" s="39"/>
      <c r="AA256" s="39"/>
      <c r="AB256" s="39"/>
      <c r="AC256" s="39"/>
      <c r="AD256" s="39"/>
      <c r="AE256" s="39"/>
      <c r="AT256" s="18" t="s">
        <v>134</v>
      </c>
      <c r="AU256" s="18" t="s">
        <v>86</v>
      </c>
    </row>
    <row r="257" s="13" customFormat="1">
      <c r="A257" s="13"/>
      <c r="B257" s="254"/>
      <c r="C257" s="255"/>
      <c r="D257" s="249" t="s">
        <v>138</v>
      </c>
      <c r="E257" s="256" t="s">
        <v>1</v>
      </c>
      <c r="F257" s="257" t="s">
        <v>350</v>
      </c>
      <c r="G257" s="255"/>
      <c r="H257" s="258">
        <v>38.299999999999997</v>
      </c>
      <c r="I257" s="259"/>
      <c r="J257" s="255"/>
      <c r="K257" s="255"/>
      <c r="L257" s="260"/>
      <c r="M257" s="261"/>
      <c r="N257" s="262"/>
      <c r="O257" s="262"/>
      <c r="P257" s="262"/>
      <c r="Q257" s="262"/>
      <c r="R257" s="262"/>
      <c r="S257" s="262"/>
      <c r="T257" s="263"/>
      <c r="U257" s="13"/>
      <c r="V257" s="13"/>
      <c r="W257" s="13"/>
      <c r="X257" s="13"/>
      <c r="Y257" s="13"/>
      <c r="Z257" s="13"/>
      <c r="AA257" s="13"/>
      <c r="AB257" s="13"/>
      <c r="AC257" s="13"/>
      <c r="AD257" s="13"/>
      <c r="AE257" s="13"/>
      <c r="AT257" s="264" t="s">
        <v>138</v>
      </c>
      <c r="AU257" s="264" t="s">
        <v>86</v>
      </c>
      <c r="AV257" s="13" t="s">
        <v>86</v>
      </c>
      <c r="AW257" s="13" t="s">
        <v>32</v>
      </c>
      <c r="AX257" s="13" t="s">
        <v>76</v>
      </c>
      <c r="AY257" s="264" t="s">
        <v>125</v>
      </c>
    </row>
    <row r="258" s="13" customFormat="1">
      <c r="A258" s="13"/>
      <c r="B258" s="254"/>
      <c r="C258" s="255"/>
      <c r="D258" s="249" t="s">
        <v>138</v>
      </c>
      <c r="E258" s="256" t="s">
        <v>1</v>
      </c>
      <c r="F258" s="257" t="s">
        <v>351</v>
      </c>
      <c r="G258" s="255"/>
      <c r="H258" s="258">
        <v>51.200000000000003</v>
      </c>
      <c r="I258" s="259"/>
      <c r="J258" s="255"/>
      <c r="K258" s="255"/>
      <c r="L258" s="260"/>
      <c r="M258" s="261"/>
      <c r="N258" s="262"/>
      <c r="O258" s="262"/>
      <c r="P258" s="262"/>
      <c r="Q258" s="262"/>
      <c r="R258" s="262"/>
      <c r="S258" s="262"/>
      <c r="T258" s="263"/>
      <c r="U258" s="13"/>
      <c r="V258" s="13"/>
      <c r="W258" s="13"/>
      <c r="X258" s="13"/>
      <c r="Y258" s="13"/>
      <c r="Z258" s="13"/>
      <c r="AA258" s="13"/>
      <c r="AB258" s="13"/>
      <c r="AC258" s="13"/>
      <c r="AD258" s="13"/>
      <c r="AE258" s="13"/>
      <c r="AT258" s="264" t="s">
        <v>138</v>
      </c>
      <c r="AU258" s="264" t="s">
        <v>86</v>
      </c>
      <c r="AV258" s="13" t="s">
        <v>86</v>
      </c>
      <c r="AW258" s="13" t="s">
        <v>32</v>
      </c>
      <c r="AX258" s="13" t="s">
        <v>76</v>
      </c>
      <c r="AY258" s="264" t="s">
        <v>125</v>
      </c>
    </row>
    <row r="259" s="14" customFormat="1">
      <c r="A259" s="14"/>
      <c r="B259" s="265"/>
      <c r="C259" s="266"/>
      <c r="D259" s="249" t="s">
        <v>138</v>
      </c>
      <c r="E259" s="267" t="s">
        <v>1</v>
      </c>
      <c r="F259" s="268" t="s">
        <v>166</v>
      </c>
      <c r="G259" s="266"/>
      <c r="H259" s="269">
        <v>89.5</v>
      </c>
      <c r="I259" s="270"/>
      <c r="J259" s="266"/>
      <c r="K259" s="266"/>
      <c r="L259" s="271"/>
      <c r="M259" s="272"/>
      <c r="N259" s="273"/>
      <c r="O259" s="273"/>
      <c r="P259" s="273"/>
      <c r="Q259" s="273"/>
      <c r="R259" s="273"/>
      <c r="S259" s="273"/>
      <c r="T259" s="274"/>
      <c r="U259" s="14"/>
      <c r="V259" s="14"/>
      <c r="W259" s="14"/>
      <c r="X259" s="14"/>
      <c r="Y259" s="14"/>
      <c r="Z259" s="14"/>
      <c r="AA259" s="14"/>
      <c r="AB259" s="14"/>
      <c r="AC259" s="14"/>
      <c r="AD259" s="14"/>
      <c r="AE259" s="14"/>
      <c r="AT259" s="275" t="s">
        <v>138</v>
      </c>
      <c r="AU259" s="275" t="s">
        <v>86</v>
      </c>
      <c r="AV259" s="14" t="s">
        <v>132</v>
      </c>
      <c r="AW259" s="14" t="s">
        <v>32</v>
      </c>
      <c r="AX259" s="14" t="s">
        <v>84</v>
      </c>
      <c r="AY259" s="275" t="s">
        <v>125</v>
      </c>
    </row>
    <row r="260" s="12" customFormat="1" ht="22.8" customHeight="1">
      <c r="A260" s="12"/>
      <c r="B260" s="220"/>
      <c r="C260" s="221"/>
      <c r="D260" s="222" t="s">
        <v>75</v>
      </c>
      <c r="E260" s="234" t="s">
        <v>184</v>
      </c>
      <c r="F260" s="234" t="s">
        <v>352</v>
      </c>
      <c r="G260" s="221"/>
      <c r="H260" s="221"/>
      <c r="I260" s="224"/>
      <c r="J260" s="235">
        <f>BK260</f>
        <v>0</v>
      </c>
      <c r="K260" s="221"/>
      <c r="L260" s="226"/>
      <c r="M260" s="227"/>
      <c r="N260" s="228"/>
      <c r="O260" s="228"/>
      <c r="P260" s="229">
        <f>SUM(P261:P264)</f>
        <v>0</v>
      </c>
      <c r="Q260" s="228"/>
      <c r="R260" s="229">
        <f>SUM(R261:R264)</f>
        <v>0.42080000000000001</v>
      </c>
      <c r="S260" s="228"/>
      <c r="T260" s="230">
        <f>SUM(T261:T264)</f>
        <v>0</v>
      </c>
      <c r="U260" s="12"/>
      <c r="V260" s="12"/>
      <c r="W260" s="12"/>
      <c r="X260" s="12"/>
      <c r="Y260" s="12"/>
      <c r="Z260" s="12"/>
      <c r="AA260" s="12"/>
      <c r="AB260" s="12"/>
      <c r="AC260" s="12"/>
      <c r="AD260" s="12"/>
      <c r="AE260" s="12"/>
      <c r="AR260" s="231" t="s">
        <v>84</v>
      </c>
      <c r="AT260" s="232" t="s">
        <v>75</v>
      </c>
      <c r="AU260" s="232" t="s">
        <v>84</v>
      </c>
      <c r="AY260" s="231" t="s">
        <v>125</v>
      </c>
      <c r="BK260" s="233">
        <f>SUM(BK261:BK264)</f>
        <v>0</v>
      </c>
    </row>
    <row r="261" s="2" customFormat="1" ht="14.4" customHeight="1">
      <c r="A261" s="39"/>
      <c r="B261" s="40"/>
      <c r="C261" s="236" t="s">
        <v>353</v>
      </c>
      <c r="D261" s="236" t="s">
        <v>127</v>
      </c>
      <c r="E261" s="237" t="s">
        <v>354</v>
      </c>
      <c r="F261" s="238" t="s">
        <v>355</v>
      </c>
      <c r="G261" s="239" t="s">
        <v>269</v>
      </c>
      <c r="H261" s="240">
        <v>1</v>
      </c>
      <c r="I261" s="241"/>
      <c r="J261" s="242">
        <f>ROUND(I261*H261,2)</f>
        <v>0</v>
      </c>
      <c r="K261" s="238" t="s">
        <v>131</v>
      </c>
      <c r="L261" s="45"/>
      <c r="M261" s="243" t="s">
        <v>1</v>
      </c>
      <c r="N261" s="244" t="s">
        <v>41</v>
      </c>
      <c r="O261" s="92"/>
      <c r="P261" s="245">
        <f>O261*H261</f>
        <v>0</v>
      </c>
      <c r="Q261" s="245">
        <v>0.42080000000000001</v>
      </c>
      <c r="R261" s="245">
        <f>Q261*H261</f>
        <v>0.42080000000000001</v>
      </c>
      <c r="S261" s="245">
        <v>0</v>
      </c>
      <c r="T261" s="246">
        <f>S261*H261</f>
        <v>0</v>
      </c>
      <c r="U261" s="39"/>
      <c r="V261" s="39"/>
      <c r="W261" s="39"/>
      <c r="X261" s="39"/>
      <c r="Y261" s="39"/>
      <c r="Z261" s="39"/>
      <c r="AA261" s="39"/>
      <c r="AB261" s="39"/>
      <c r="AC261" s="39"/>
      <c r="AD261" s="39"/>
      <c r="AE261" s="39"/>
      <c r="AR261" s="247" t="s">
        <v>132</v>
      </c>
      <c r="AT261" s="247" t="s">
        <v>127</v>
      </c>
      <c r="AU261" s="247" t="s">
        <v>86</v>
      </c>
      <c r="AY261" s="18" t="s">
        <v>125</v>
      </c>
      <c r="BE261" s="248">
        <f>IF(N261="základní",J261,0)</f>
        <v>0</v>
      </c>
      <c r="BF261" s="248">
        <f>IF(N261="snížená",J261,0)</f>
        <v>0</v>
      </c>
      <c r="BG261" s="248">
        <f>IF(N261="zákl. přenesená",J261,0)</f>
        <v>0</v>
      </c>
      <c r="BH261" s="248">
        <f>IF(N261="sníž. přenesená",J261,0)</f>
        <v>0</v>
      </c>
      <c r="BI261" s="248">
        <f>IF(N261="nulová",J261,0)</f>
        <v>0</v>
      </c>
      <c r="BJ261" s="18" t="s">
        <v>84</v>
      </c>
      <c r="BK261" s="248">
        <f>ROUND(I261*H261,2)</f>
        <v>0</v>
      </c>
      <c r="BL261" s="18" t="s">
        <v>132</v>
      </c>
      <c r="BM261" s="247" t="s">
        <v>356</v>
      </c>
    </row>
    <row r="262" s="2" customFormat="1">
      <c r="A262" s="39"/>
      <c r="B262" s="40"/>
      <c r="C262" s="41"/>
      <c r="D262" s="249" t="s">
        <v>134</v>
      </c>
      <c r="E262" s="41"/>
      <c r="F262" s="250" t="s">
        <v>357</v>
      </c>
      <c r="G262" s="41"/>
      <c r="H262" s="41"/>
      <c r="I262" s="145"/>
      <c r="J262" s="41"/>
      <c r="K262" s="41"/>
      <c r="L262" s="45"/>
      <c r="M262" s="251"/>
      <c r="N262" s="252"/>
      <c r="O262" s="92"/>
      <c r="P262" s="92"/>
      <c r="Q262" s="92"/>
      <c r="R262" s="92"/>
      <c r="S262" s="92"/>
      <c r="T262" s="93"/>
      <c r="U262" s="39"/>
      <c r="V262" s="39"/>
      <c r="W262" s="39"/>
      <c r="X262" s="39"/>
      <c r="Y262" s="39"/>
      <c r="Z262" s="39"/>
      <c r="AA262" s="39"/>
      <c r="AB262" s="39"/>
      <c r="AC262" s="39"/>
      <c r="AD262" s="39"/>
      <c r="AE262" s="39"/>
      <c r="AT262" s="18" t="s">
        <v>134</v>
      </c>
      <c r="AU262" s="18" t="s">
        <v>86</v>
      </c>
    </row>
    <row r="263" s="2" customFormat="1">
      <c r="A263" s="39"/>
      <c r="B263" s="40"/>
      <c r="C263" s="41"/>
      <c r="D263" s="249" t="s">
        <v>136</v>
      </c>
      <c r="E263" s="41"/>
      <c r="F263" s="253" t="s">
        <v>358</v>
      </c>
      <c r="G263" s="41"/>
      <c r="H263" s="41"/>
      <c r="I263" s="145"/>
      <c r="J263" s="41"/>
      <c r="K263" s="41"/>
      <c r="L263" s="45"/>
      <c r="M263" s="251"/>
      <c r="N263" s="252"/>
      <c r="O263" s="92"/>
      <c r="P263" s="92"/>
      <c r="Q263" s="92"/>
      <c r="R263" s="92"/>
      <c r="S263" s="92"/>
      <c r="T263" s="93"/>
      <c r="U263" s="39"/>
      <c r="V263" s="39"/>
      <c r="W263" s="39"/>
      <c r="X263" s="39"/>
      <c r="Y263" s="39"/>
      <c r="Z263" s="39"/>
      <c r="AA263" s="39"/>
      <c r="AB263" s="39"/>
      <c r="AC263" s="39"/>
      <c r="AD263" s="39"/>
      <c r="AE263" s="39"/>
      <c r="AT263" s="18" t="s">
        <v>136</v>
      </c>
      <c r="AU263" s="18" t="s">
        <v>86</v>
      </c>
    </row>
    <row r="264" s="13" customFormat="1">
      <c r="A264" s="13"/>
      <c r="B264" s="254"/>
      <c r="C264" s="255"/>
      <c r="D264" s="249" t="s">
        <v>138</v>
      </c>
      <c r="E264" s="256" t="s">
        <v>1</v>
      </c>
      <c r="F264" s="257" t="s">
        <v>359</v>
      </c>
      <c r="G264" s="255"/>
      <c r="H264" s="258">
        <v>1</v>
      </c>
      <c r="I264" s="259"/>
      <c r="J264" s="255"/>
      <c r="K264" s="255"/>
      <c r="L264" s="260"/>
      <c r="M264" s="261"/>
      <c r="N264" s="262"/>
      <c r="O264" s="262"/>
      <c r="P264" s="262"/>
      <c r="Q264" s="262"/>
      <c r="R264" s="262"/>
      <c r="S264" s="262"/>
      <c r="T264" s="263"/>
      <c r="U264" s="13"/>
      <c r="V264" s="13"/>
      <c r="W264" s="13"/>
      <c r="X264" s="13"/>
      <c r="Y264" s="13"/>
      <c r="Z264" s="13"/>
      <c r="AA264" s="13"/>
      <c r="AB264" s="13"/>
      <c r="AC264" s="13"/>
      <c r="AD264" s="13"/>
      <c r="AE264" s="13"/>
      <c r="AT264" s="264" t="s">
        <v>138</v>
      </c>
      <c r="AU264" s="264" t="s">
        <v>86</v>
      </c>
      <c r="AV264" s="13" t="s">
        <v>86</v>
      </c>
      <c r="AW264" s="13" t="s">
        <v>32</v>
      </c>
      <c r="AX264" s="13" t="s">
        <v>84</v>
      </c>
      <c r="AY264" s="264" t="s">
        <v>125</v>
      </c>
    </row>
    <row r="265" s="12" customFormat="1" ht="22.8" customHeight="1">
      <c r="A265" s="12"/>
      <c r="B265" s="220"/>
      <c r="C265" s="221"/>
      <c r="D265" s="222" t="s">
        <v>75</v>
      </c>
      <c r="E265" s="234" t="s">
        <v>191</v>
      </c>
      <c r="F265" s="234" t="s">
        <v>360</v>
      </c>
      <c r="G265" s="221"/>
      <c r="H265" s="221"/>
      <c r="I265" s="224"/>
      <c r="J265" s="235">
        <f>BK265</f>
        <v>0</v>
      </c>
      <c r="K265" s="221"/>
      <c r="L265" s="226"/>
      <c r="M265" s="227"/>
      <c r="N265" s="228"/>
      <c r="O265" s="228"/>
      <c r="P265" s="229">
        <f>SUM(P266:P287)</f>
        <v>0</v>
      </c>
      <c r="Q265" s="228"/>
      <c r="R265" s="229">
        <f>SUM(R266:R287)</f>
        <v>36.312927999999999</v>
      </c>
      <c r="S265" s="228"/>
      <c r="T265" s="230">
        <f>SUM(T266:T287)</f>
        <v>0</v>
      </c>
      <c r="U265" s="12"/>
      <c r="V265" s="12"/>
      <c r="W265" s="12"/>
      <c r="X265" s="12"/>
      <c r="Y265" s="12"/>
      <c r="Z265" s="12"/>
      <c r="AA265" s="12"/>
      <c r="AB265" s="12"/>
      <c r="AC265" s="12"/>
      <c r="AD265" s="12"/>
      <c r="AE265" s="12"/>
      <c r="AR265" s="231" t="s">
        <v>84</v>
      </c>
      <c r="AT265" s="232" t="s">
        <v>75</v>
      </c>
      <c r="AU265" s="232" t="s">
        <v>84</v>
      </c>
      <c r="AY265" s="231" t="s">
        <v>125</v>
      </c>
      <c r="BK265" s="233">
        <f>SUM(BK266:BK287)</f>
        <v>0</v>
      </c>
    </row>
    <row r="266" s="2" customFormat="1" ht="14.4" customHeight="1">
      <c r="A266" s="39"/>
      <c r="B266" s="40"/>
      <c r="C266" s="236" t="s">
        <v>361</v>
      </c>
      <c r="D266" s="236" t="s">
        <v>127</v>
      </c>
      <c r="E266" s="237" t="s">
        <v>362</v>
      </c>
      <c r="F266" s="238" t="s">
        <v>363</v>
      </c>
      <c r="G266" s="239" t="s">
        <v>364</v>
      </c>
      <c r="H266" s="240">
        <v>134</v>
      </c>
      <c r="I266" s="241"/>
      <c r="J266" s="242">
        <f>ROUND(I266*H266,2)</f>
        <v>0</v>
      </c>
      <c r="K266" s="238" t="s">
        <v>131</v>
      </c>
      <c r="L266" s="45"/>
      <c r="M266" s="243" t="s">
        <v>1</v>
      </c>
      <c r="N266" s="244" t="s">
        <v>41</v>
      </c>
      <c r="O266" s="92"/>
      <c r="P266" s="245">
        <f>O266*H266</f>
        <v>0</v>
      </c>
      <c r="Q266" s="245">
        <v>0.080879999999999994</v>
      </c>
      <c r="R266" s="245">
        <f>Q266*H266</f>
        <v>10.837919999999999</v>
      </c>
      <c r="S266" s="245">
        <v>0</v>
      </c>
      <c r="T266" s="246">
        <f>S266*H266</f>
        <v>0</v>
      </c>
      <c r="U266" s="39"/>
      <c r="V266" s="39"/>
      <c r="W266" s="39"/>
      <c r="X266" s="39"/>
      <c r="Y266" s="39"/>
      <c r="Z266" s="39"/>
      <c r="AA266" s="39"/>
      <c r="AB266" s="39"/>
      <c r="AC266" s="39"/>
      <c r="AD266" s="39"/>
      <c r="AE266" s="39"/>
      <c r="AR266" s="247" t="s">
        <v>132</v>
      </c>
      <c r="AT266" s="247" t="s">
        <v>127</v>
      </c>
      <c r="AU266" s="247" t="s">
        <v>86</v>
      </c>
      <c r="AY266" s="18" t="s">
        <v>125</v>
      </c>
      <c r="BE266" s="248">
        <f>IF(N266="základní",J266,0)</f>
        <v>0</v>
      </c>
      <c r="BF266" s="248">
        <f>IF(N266="snížená",J266,0)</f>
        <v>0</v>
      </c>
      <c r="BG266" s="248">
        <f>IF(N266="zákl. přenesená",J266,0)</f>
        <v>0</v>
      </c>
      <c r="BH266" s="248">
        <f>IF(N266="sníž. přenesená",J266,0)</f>
        <v>0</v>
      </c>
      <c r="BI266" s="248">
        <f>IF(N266="nulová",J266,0)</f>
        <v>0</v>
      </c>
      <c r="BJ266" s="18" t="s">
        <v>84</v>
      </c>
      <c r="BK266" s="248">
        <f>ROUND(I266*H266,2)</f>
        <v>0</v>
      </c>
      <c r="BL266" s="18" t="s">
        <v>132</v>
      </c>
      <c r="BM266" s="247" t="s">
        <v>365</v>
      </c>
    </row>
    <row r="267" s="2" customFormat="1">
      <c r="A267" s="39"/>
      <c r="B267" s="40"/>
      <c r="C267" s="41"/>
      <c r="D267" s="249" t="s">
        <v>134</v>
      </c>
      <c r="E267" s="41"/>
      <c r="F267" s="250" t="s">
        <v>366</v>
      </c>
      <c r="G267" s="41"/>
      <c r="H267" s="41"/>
      <c r="I267" s="145"/>
      <c r="J267" s="41"/>
      <c r="K267" s="41"/>
      <c r="L267" s="45"/>
      <c r="M267" s="251"/>
      <c r="N267" s="252"/>
      <c r="O267" s="92"/>
      <c r="P267" s="92"/>
      <c r="Q267" s="92"/>
      <c r="R267" s="92"/>
      <c r="S267" s="92"/>
      <c r="T267" s="93"/>
      <c r="U267" s="39"/>
      <c r="V267" s="39"/>
      <c r="W267" s="39"/>
      <c r="X267" s="39"/>
      <c r="Y267" s="39"/>
      <c r="Z267" s="39"/>
      <c r="AA267" s="39"/>
      <c r="AB267" s="39"/>
      <c r="AC267" s="39"/>
      <c r="AD267" s="39"/>
      <c r="AE267" s="39"/>
      <c r="AT267" s="18" t="s">
        <v>134</v>
      </c>
      <c r="AU267" s="18" t="s">
        <v>86</v>
      </c>
    </row>
    <row r="268" s="2" customFormat="1">
      <c r="A268" s="39"/>
      <c r="B268" s="40"/>
      <c r="C268" s="41"/>
      <c r="D268" s="249" t="s">
        <v>136</v>
      </c>
      <c r="E268" s="41"/>
      <c r="F268" s="253" t="s">
        <v>367</v>
      </c>
      <c r="G268" s="41"/>
      <c r="H268" s="41"/>
      <c r="I268" s="145"/>
      <c r="J268" s="41"/>
      <c r="K268" s="41"/>
      <c r="L268" s="45"/>
      <c r="M268" s="251"/>
      <c r="N268" s="252"/>
      <c r="O268" s="92"/>
      <c r="P268" s="92"/>
      <c r="Q268" s="92"/>
      <c r="R268" s="92"/>
      <c r="S268" s="92"/>
      <c r="T268" s="93"/>
      <c r="U268" s="39"/>
      <c r="V268" s="39"/>
      <c r="W268" s="39"/>
      <c r="X268" s="39"/>
      <c r="Y268" s="39"/>
      <c r="Z268" s="39"/>
      <c r="AA268" s="39"/>
      <c r="AB268" s="39"/>
      <c r="AC268" s="39"/>
      <c r="AD268" s="39"/>
      <c r="AE268" s="39"/>
      <c r="AT268" s="18" t="s">
        <v>136</v>
      </c>
      <c r="AU268" s="18" t="s">
        <v>86</v>
      </c>
    </row>
    <row r="269" s="13" customFormat="1">
      <c r="A269" s="13"/>
      <c r="B269" s="254"/>
      <c r="C269" s="255"/>
      <c r="D269" s="249" t="s">
        <v>138</v>
      </c>
      <c r="E269" s="256" t="s">
        <v>1</v>
      </c>
      <c r="F269" s="257" t="s">
        <v>368</v>
      </c>
      <c r="G269" s="255"/>
      <c r="H269" s="258">
        <v>134</v>
      </c>
      <c r="I269" s="259"/>
      <c r="J269" s="255"/>
      <c r="K269" s="255"/>
      <c r="L269" s="260"/>
      <c r="M269" s="261"/>
      <c r="N269" s="262"/>
      <c r="O269" s="262"/>
      <c r="P269" s="262"/>
      <c r="Q269" s="262"/>
      <c r="R269" s="262"/>
      <c r="S269" s="262"/>
      <c r="T269" s="263"/>
      <c r="U269" s="13"/>
      <c r="V269" s="13"/>
      <c r="W269" s="13"/>
      <c r="X269" s="13"/>
      <c r="Y269" s="13"/>
      <c r="Z269" s="13"/>
      <c r="AA269" s="13"/>
      <c r="AB269" s="13"/>
      <c r="AC269" s="13"/>
      <c r="AD269" s="13"/>
      <c r="AE269" s="13"/>
      <c r="AT269" s="264" t="s">
        <v>138</v>
      </c>
      <c r="AU269" s="264" t="s">
        <v>86</v>
      </c>
      <c r="AV269" s="13" t="s">
        <v>86</v>
      </c>
      <c r="AW269" s="13" t="s">
        <v>32</v>
      </c>
      <c r="AX269" s="13" t="s">
        <v>84</v>
      </c>
      <c r="AY269" s="264" t="s">
        <v>125</v>
      </c>
    </row>
    <row r="270" s="2" customFormat="1" ht="14.4" customHeight="1">
      <c r="A270" s="39"/>
      <c r="B270" s="40"/>
      <c r="C270" s="276" t="s">
        <v>369</v>
      </c>
      <c r="D270" s="276" t="s">
        <v>206</v>
      </c>
      <c r="E270" s="277" t="s">
        <v>370</v>
      </c>
      <c r="F270" s="278" t="s">
        <v>371</v>
      </c>
      <c r="G270" s="279" t="s">
        <v>364</v>
      </c>
      <c r="H270" s="280">
        <v>136.68000000000001</v>
      </c>
      <c r="I270" s="281"/>
      <c r="J270" s="282">
        <f>ROUND(I270*H270,2)</f>
        <v>0</v>
      </c>
      <c r="K270" s="278" t="s">
        <v>131</v>
      </c>
      <c r="L270" s="283"/>
      <c r="M270" s="284" t="s">
        <v>1</v>
      </c>
      <c r="N270" s="285" t="s">
        <v>41</v>
      </c>
      <c r="O270" s="92"/>
      <c r="P270" s="245">
        <f>O270*H270</f>
        <v>0</v>
      </c>
      <c r="Q270" s="245">
        <v>0.056000000000000001</v>
      </c>
      <c r="R270" s="245">
        <f>Q270*H270</f>
        <v>7.6540800000000004</v>
      </c>
      <c r="S270" s="245">
        <v>0</v>
      </c>
      <c r="T270" s="246">
        <f>S270*H270</f>
        <v>0</v>
      </c>
      <c r="U270" s="39"/>
      <c r="V270" s="39"/>
      <c r="W270" s="39"/>
      <c r="X270" s="39"/>
      <c r="Y270" s="39"/>
      <c r="Z270" s="39"/>
      <c r="AA270" s="39"/>
      <c r="AB270" s="39"/>
      <c r="AC270" s="39"/>
      <c r="AD270" s="39"/>
      <c r="AE270" s="39"/>
      <c r="AR270" s="247" t="s">
        <v>184</v>
      </c>
      <c r="AT270" s="247" t="s">
        <v>206</v>
      </c>
      <c r="AU270" s="247" t="s">
        <v>86</v>
      </c>
      <c r="AY270" s="18" t="s">
        <v>125</v>
      </c>
      <c r="BE270" s="248">
        <f>IF(N270="základní",J270,0)</f>
        <v>0</v>
      </c>
      <c r="BF270" s="248">
        <f>IF(N270="snížená",J270,0)</f>
        <v>0</v>
      </c>
      <c r="BG270" s="248">
        <f>IF(N270="zákl. přenesená",J270,0)</f>
        <v>0</v>
      </c>
      <c r="BH270" s="248">
        <f>IF(N270="sníž. přenesená",J270,0)</f>
        <v>0</v>
      </c>
      <c r="BI270" s="248">
        <f>IF(N270="nulová",J270,0)</f>
        <v>0</v>
      </c>
      <c r="BJ270" s="18" t="s">
        <v>84</v>
      </c>
      <c r="BK270" s="248">
        <f>ROUND(I270*H270,2)</f>
        <v>0</v>
      </c>
      <c r="BL270" s="18" t="s">
        <v>132</v>
      </c>
      <c r="BM270" s="247" t="s">
        <v>372</v>
      </c>
    </row>
    <row r="271" s="2" customFormat="1">
      <c r="A271" s="39"/>
      <c r="B271" s="40"/>
      <c r="C271" s="41"/>
      <c r="D271" s="249" t="s">
        <v>134</v>
      </c>
      <c r="E271" s="41"/>
      <c r="F271" s="250" t="s">
        <v>371</v>
      </c>
      <c r="G271" s="41"/>
      <c r="H271" s="41"/>
      <c r="I271" s="145"/>
      <c r="J271" s="41"/>
      <c r="K271" s="41"/>
      <c r="L271" s="45"/>
      <c r="M271" s="251"/>
      <c r="N271" s="252"/>
      <c r="O271" s="92"/>
      <c r="P271" s="92"/>
      <c r="Q271" s="92"/>
      <c r="R271" s="92"/>
      <c r="S271" s="92"/>
      <c r="T271" s="93"/>
      <c r="U271" s="39"/>
      <c r="V271" s="39"/>
      <c r="W271" s="39"/>
      <c r="X271" s="39"/>
      <c r="Y271" s="39"/>
      <c r="Z271" s="39"/>
      <c r="AA271" s="39"/>
      <c r="AB271" s="39"/>
      <c r="AC271" s="39"/>
      <c r="AD271" s="39"/>
      <c r="AE271" s="39"/>
      <c r="AT271" s="18" t="s">
        <v>134</v>
      </c>
      <c r="AU271" s="18" t="s">
        <v>86</v>
      </c>
    </row>
    <row r="272" s="13" customFormat="1">
      <c r="A272" s="13"/>
      <c r="B272" s="254"/>
      <c r="C272" s="255"/>
      <c r="D272" s="249" t="s">
        <v>138</v>
      </c>
      <c r="E272" s="256" t="s">
        <v>1</v>
      </c>
      <c r="F272" s="257" t="s">
        <v>373</v>
      </c>
      <c r="G272" s="255"/>
      <c r="H272" s="258">
        <v>136.68000000000001</v>
      </c>
      <c r="I272" s="259"/>
      <c r="J272" s="255"/>
      <c r="K272" s="255"/>
      <c r="L272" s="260"/>
      <c r="M272" s="261"/>
      <c r="N272" s="262"/>
      <c r="O272" s="262"/>
      <c r="P272" s="262"/>
      <c r="Q272" s="262"/>
      <c r="R272" s="262"/>
      <c r="S272" s="262"/>
      <c r="T272" s="263"/>
      <c r="U272" s="13"/>
      <c r="V272" s="13"/>
      <c r="W272" s="13"/>
      <c r="X272" s="13"/>
      <c r="Y272" s="13"/>
      <c r="Z272" s="13"/>
      <c r="AA272" s="13"/>
      <c r="AB272" s="13"/>
      <c r="AC272" s="13"/>
      <c r="AD272" s="13"/>
      <c r="AE272" s="13"/>
      <c r="AT272" s="264" t="s">
        <v>138</v>
      </c>
      <c r="AU272" s="264" t="s">
        <v>86</v>
      </c>
      <c r="AV272" s="13" t="s">
        <v>86</v>
      </c>
      <c r="AW272" s="13" t="s">
        <v>32</v>
      </c>
      <c r="AX272" s="13" t="s">
        <v>84</v>
      </c>
      <c r="AY272" s="264" t="s">
        <v>125</v>
      </c>
    </row>
    <row r="273" s="2" customFormat="1" ht="14.4" customHeight="1">
      <c r="A273" s="39"/>
      <c r="B273" s="40"/>
      <c r="C273" s="236" t="s">
        <v>374</v>
      </c>
      <c r="D273" s="236" t="s">
        <v>127</v>
      </c>
      <c r="E273" s="237" t="s">
        <v>375</v>
      </c>
      <c r="F273" s="238" t="s">
        <v>376</v>
      </c>
      <c r="G273" s="239" t="s">
        <v>364</v>
      </c>
      <c r="H273" s="240">
        <v>95</v>
      </c>
      <c r="I273" s="241"/>
      <c r="J273" s="242">
        <f>ROUND(I273*H273,2)</f>
        <v>0</v>
      </c>
      <c r="K273" s="238" t="s">
        <v>131</v>
      </c>
      <c r="L273" s="45"/>
      <c r="M273" s="243" t="s">
        <v>1</v>
      </c>
      <c r="N273" s="244" t="s">
        <v>41</v>
      </c>
      <c r="O273" s="92"/>
      <c r="P273" s="245">
        <f>O273*H273</f>
        <v>0</v>
      </c>
      <c r="Q273" s="245">
        <v>0.1295</v>
      </c>
      <c r="R273" s="245">
        <f>Q273*H273</f>
        <v>12.3025</v>
      </c>
      <c r="S273" s="245">
        <v>0</v>
      </c>
      <c r="T273" s="246">
        <f>S273*H273</f>
        <v>0</v>
      </c>
      <c r="U273" s="39"/>
      <c r="V273" s="39"/>
      <c r="W273" s="39"/>
      <c r="X273" s="39"/>
      <c r="Y273" s="39"/>
      <c r="Z273" s="39"/>
      <c r="AA273" s="39"/>
      <c r="AB273" s="39"/>
      <c r="AC273" s="39"/>
      <c r="AD273" s="39"/>
      <c r="AE273" s="39"/>
      <c r="AR273" s="247" t="s">
        <v>132</v>
      </c>
      <c r="AT273" s="247" t="s">
        <v>127</v>
      </c>
      <c r="AU273" s="247" t="s">
        <v>86</v>
      </c>
      <c r="AY273" s="18" t="s">
        <v>125</v>
      </c>
      <c r="BE273" s="248">
        <f>IF(N273="základní",J273,0)</f>
        <v>0</v>
      </c>
      <c r="BF273" s="248">
        <f>IF(N273="snížená",J273,0)</f>
        <v>0</v>
      </c>
      <c r="BG273" s="248">
        <f>IF(N273="zákl. přenesená",J273,0)</f>
        <v>0</v>
      </c>
      <c r="BH273" s="248">
        <f>IF(N273="sníž. přenesená",J273,0)</f>
        <v>0</v>
      </c>
      <c r="BI273" s="248">
        <f>IF(N273="nulová",J273,0)</f>
        <v>0</v>
      </c>
      <c r="BJ273" s="18" t="s">
        <v>84</v>
      </c>
      <c r="BK273" s="248">
        <f>ROUND(I273*H273,2)</f>
        <v>0</v>
      </c>
      <c r="BL273" s="18" t="s">
        <v>132</v>
      </c>
      <c r="BM273" s="247" t="s">
        <v>377</v>
      </c>
    </row>
    <row r="274" s="2" customFormat="1">
      <c r="A274" s="39"/>
      <c r="B274" s="40"/>
      <c r="C274" s="41"/>
      <c r="D274" s="249" t="s">
        <v>134</v>
      </c>
      <c r="E274" s="41"/>
      <c r="F274" s="250" t="s">
        <v>378</v>
      </c>
      <c r="G274" s="41"/>
      <c r="H274" s="41"/>
      <c r="I274" s="145"/>
      <c r="J274" s="41"/>
      <c r="K274" s="41"/>
      <c r="L274" s="45"/>
      <c r="M274" s="251"/>
      <c r="N274" s="252"/>
      <c r="O274" s="92"/>
      <c r="P274" s="92"/>
      <c r="Q274" s="92"/>
      <c r="R274" s="92"/>
      <c r="S274" s="92"/>
      <c r="T274" s="93"/>
      <c r="U274" s="39"/>
      <c r="V274" s="39"/>
      <c r="W274" s="39"/>
      <c r="X274" s="39"/>
      <c r="Y274" s="39"/>
      <c r="Z274" s="39"/>
      <c r="AA274" s="39"/>
      <c r="AB274" s="39"/>
      <c r="AC274" s="39"/>
      <c r="AD274" s="39"/>
      <c r="AE274" s="39"/>
      <c r="AT274" s="18" t="s">
        <v>134</v>
      </c>
      <c r="AU274" s="18" t="s">
        <v>86</v>
      </c>
    </row>
    <row r="275" s="2" customFormat="1">
      <c r="A275" s="39"/>
      <c r="B275" s="40"/>
      <c r="C275" s="41"/>
      <c r="D275" s="249" t="s">
        <v>136</v>
      </c>
      <c r="E275" s="41"/>
      <c r="F275" s="253" t="s">
        <v>379</v>
      </c>
      <c r="G275" s="41"/>
      <c r="H275" s="41"/>
      <c r="I275" s="145"/>
      <c r="J275" s="41"/>
      <c r="K275" s="41"/>
      <c r="L275" s="45"/>
      <c r="M275" s="251"/>
      <c r="N275" s="252"/>
      <c r="O275" s="92"/>
      <c r="P275" s="92"/>
      <c r="Q275" s="92"/>
      <c r="R275" s="92"/>
      <c r="S275" s="92"/>
      <c r="T275" s="93"/>
      <c r="U275" s="39"/>
      <c r="V275" s="39"/>
      <c r="W275" s="39"/>
      <c r="X275" s="39"/>
      <c r="Y275" s="39"/>
      <c r="Z275" s="39"/>
      <c r="AA275" s="39"/>
      <c r="AB275" s="39"/>
      <c r="AC275" s="39"/>
      <c r="AD275" s="39"/>
      <c r="AE275" s="39"/>
      <c r="AT275" s="18" t="s">
        <v>136</v>
      </c>
      <c r="AU275" s="18" t="s">
        <v>86</v>
      </c>
    </row>
    <row r="276" s="13" customFormat="1">
      <c r="A276" s="13"/>
      <c r="B276" s="254"/>
      <c r="C276" s="255"/>
      <c r="D276" s="249" t="s">
        <v>138</v>
      </c>
      <c r="E276" s="256" t="s">
        <v>1</v>
      </c>
      <c r="F276" s="257" t="s">
        <v>380</v>
      </c>
      <c r="G276" s="255"/>
      <c r="H276" s="258">
        <v>95</v>
      </c>
      <c r="I276" s="259"/>
      <c r="J276" s="255"/>
      <c r="K276" s="255"/>
      <c r="L276" s="260"/>
      <c r="M276" s="261"/>
      <c r="N276" s="262"/>
      <c r="O276" s="262"/>
      <c r="P276" s="262"/>
      <c r="Q276" s="262"/>
      <c r="R276" s="262"/>
      <c r="S276" s="262"/>
      <c r="T276" s="263"/>
      <c r="U276" s="13"/>
      <c r="V276" s="13"/>
      <c r="W276" s="13"/>
      <c r="X276" s="13"/>
      <c r="Y276" s="13"/>
      <c r="Z276" s="13"/>
      <c r="AA276" s="13"/>
      <c r="AB276" s="13"/>
      <c r="AC276" s="13"/>
      <c r="AD276" s="13"/>
      <c r="AE276" s="13"/>
      <c r="AT276" s="264" t="s">
        <v>138</v>
      </c>
      <c r="AU276" s="264" t="s">
        <v>86</v>
      </c>
      <c r="AV276" s="13" t="s">
        <v>86</v>
      </c>
      <c r="AW276" s="13" t="s">
        <v>32</v>
      </c>
      <c r="AX276" s="13" t="s">
        <v>84</v>
      </c>
      <c r="AY276" s="264" t="s">
        <v>125</v>
      </c>
    </row>
    <row r="277" s="2" customFormat="1" ht="14.4" customHeight="1">
      <c r="A277" s="39"/>
      <c r="B277" s="40"/>
      <c r="C277" s="276" t="s">
        <v>381</v>
      </c>
      <c r="D277" s="276" t="s">
        <v>206</v>
      </c>
      <c r="E277" s="277" t="s">
        <v>382</v>
      </c>
      <c r="F277" s="278" t="s">
        <v>383</v>
      </c>
      <c r="G277" s="279" t="s">
        <v>364</v>
      </c>
      <c r="H277" s="280">
        <v>96.900000000000006</v>
      </c>
      <c r="I277" s="281"/>
      <c r="J277" s="282">
        <f>ROUND(I277*H277,2)</f>
        <v>0</v>
      </c>
      <c r="K277" s="278" t="s">
        <v>131</v>
      </c>
      <c r="L277" s="283"/>
      <c r="M277" s="284" t="s">
        <v>1</v>
      </c>
      <c r="N277" s="285" t="s">
        <v>41</v>
      </c>
      <c r="O277" s="92"/>
      <c r="P277" s="245">
        <f>O277*H277</f>
        <v>0</v>
      </c>
      <c r="Q277" s="245">
        <v>0.056120000000000003</v>
      </c>
      <c r="R277" s="245">
        <f>Q277*H277</f>
        <v>5.438028000000001</v>
      </c>
      <c r="S277" s="245">
        <v>0</v>
      </c>
      <c r="T277" s="246">
        <f>S277*H277</f>
        <v>0</v>
      </c>
      <c r="U277" s="39"/>
      <c r="V277" s="39"/>
      <c r="W277" s="39"/>
      <c r="X277" s="39"/>
      <c r="Y277" s="39"/>
      <c r="Z277" s="39"/>
      <c r="AA277" s="39"/>
      <c r="AB277" s="39"/>
      <c r="AC277" s="39"/>
      <c r="AD277" s="39"/>
      <c r="AE277" s="39"/>
      <c r="AR277" s="247" t="s">
        <v>184</v>
      </c>
      <c r="AT277" s="247" t="s">
        <v>206</v>
      </c>
      <c r="AU277" s="247" t="s">
        <v>86</v>
      </c>
      <c r="AY277" s="18" t="s">
        <v>125</v>
      </c>
      <c r="BE277" s="248">
        <f>IF(N277="základní",J277,0)</f>
        <v>0</v>
      </c>
      <c r="BF277" s="248">
        <f>IF(N277="snížená",J277,0)</f>
        <v>0</v>
      </c>
      <c r="BG277" s="248">
        <f>IF(N277="zákl. přenesená",J277,0)</f>
        <v>0</v>
      </c>
      <c r="BH277" s="248">
        <f>IF(N277="sníž. přenesená",J277,0)</f>
        <v>0</v>
      </c>
      <c r="BI277" s="248">
        <f>IF(N277="nulová",J277,0)</f>
        <v>0</v>
      </c>
      <c r="BJ277" s="18" t="s">
        <v>84</v>
      </c>
      <c r="BK277" s="248">
        <f>ROUND(I277*H277,2)</f>
        <v>0</v>
      </c>
      <c r="BL277" s="18" t="s">
        <v>132</v>
      </c>
      <c r="BM277" s="247" t="s">
        <v>384</v>
      </c>
    </row>
    <row r="278" s="2" customFormat="1">
      <c r="A278" s="39"/>
      <c r="B278" s="40"/>
      <c r="C278" s="41"/>
      <c r="D278" s="249" t="s">
        <v>134</v>
      </c>
      <c r="E278" s="41"/>
      <c r="F278" s="250" t="s">
        <v>383</v>
      </c>
      <c r="G278" s="41"/>
      <c r="H278" s="41"/>
      <c r="I278" s="145"/>
      <c r="J278" s="41"/>
      <c r="K278" s="41"/>
      <c r="L278" s="45"/>
      <c r="M278" s="251"/>
      <c r="N278" s="252"/>
      <c r="O278" s="92"/>
      <c r="P278" s="92"/>
      <c r="Q278" s="92"/>
      <c r="R278" s="92"/>
      <c r="S278" s="92"/>
      <c r="T278" s="93"/>
      <c r="U278" s="39"/>
      <c r="V278" s="39"/>
      <c r="W278" s="39"/>
      <c r="X278" s="39"/>
      <c r="Y278" s="39"/>
      <c r="Z278" s="39"/>
      <c r="AA278" s="39"/>
      <c r="AB278" s="39"/>
      <c r="AC278" s="39"/>
      <c r="AD278" s="39"/>
      <c r="AE278" s="39"/>
      <c r="AT278" s="18" t="s">
        <v>134</v>
      </c>
      <c r="AU278" s="18" t="s">
        <v>86</v>
      </c>
    </row>
    <row r="279" s="13" customFormat="1">
      <c r="A279" s="13"/>
      <c r="B279" s="254"/>
      <c r="C279" s="255"/>
      <c r="D279" s="249" t="s">
        <v>138</v>
      </c>
      <c r="E279" s="256" t="s">
        <v>1</v>
      </c>
      <c r="F279" s="257" t="s">
        <v>385</v>
      </c>
      <c r="G279" s="255"/>
      <c r="H279" s="258">
        <v>96.900000000000006</v>
      </c>
      <c r="I279" s="259"/>
      <c r="J279" s="255"/>
      <c r="K279" s="255"/>
      <c r="L279" s="260"/>
      <c r="M279" s="261"/>
      <c r="N279" s="262"/>
      <c r="O279" s="262"/>
      <c r="P279" s="262"/>
      <c r="Q279" s="262"/>
      <c r="R279" s="262"/>
      <c r="S279" s="262"/>
      <c r="T279" s="263"/>
      <c r="U279" s="13"/>
      <c r="V279" s="13"/>
      <c r="W279" s="13"/>
      <c r="X279" s="13"/>
      <c r="Y279" s="13"/>
      <c r="Z279" s="13"/>
      <c r="AA279" s="13"/>
      <c r="AB279" s="13"/>
      <c r="AC279" s="13"/>
      <c r="AD279" s="13"/>
      <c r="AE279" s="13"/>
      <c r="AT279" s="264" t="s">
        <v>138</v>
      </c>
      <c r="AU279" s="264" t="s">
        <v>86</v>
      </c>
      <c r="AV279" s="13" t="s">
        <v>86</v>
      </c>
      <c r="AW279" s="13" t="s">
        <v>32</v>
      </c>
      <c r="AX279" s="13" t="s">
        <v>84</v>
      </c>
      <c r="AY279" s="264" t="s">
        <v>125</v>
      </c>
    </row>
    <row r="280" s="2" customFormat="1" ht="14.4" customHeight="1">
      <c r="A280" s="39"/>
      <c r="B280" s="40"/>
      <c r="C280" s="236" t="s">
        <v>386</v>
      </c>
      <c r="D280" s="236" t="s">
        <v>127</v>
      </c>
      <c r="E280" s="237" t="s">
        <v>387</v>
      </c>
      <c r="F280" s="238" t="s">
        <v>388</v>
      </c>
      <c r="G280" s="239" t="s">
        <v>364</v>
      </c>
      <c r="H280" s="240">
        <v>134</v>
      </c>
      <c r="I280" s="241"/>
      <c r="J280" s="242">
        <f>ROUND(I280*H280,2)</f>
        <v>0</v>
      </c>
      <c r="K280" s="238" t="s">
        <v>131</v>
      </c>
      <c r="L280" s="45"/>
      <c r="M280" s="243" t="s">
        <v>1</v>
      </c>
      <c r="N280" s="244" t="s">
        <v>41</v>
      </c>
      <c r="O280" s="92"/>
      <c r="P280" s="245">
        <f>O280*H280</f>
        <v>0</v>
      </c>
      <c r="Q280" s="245">
        <v>0.00059999999999999995</v>
      </c>
      <c r="R280" s="245">
        <f>Q280*H280</f>
        <v>0.080399999999999999</v>
      </c>
      <c r="S280" s="245">
        <v>0</v>
      </c>
      <c r="T280" s="246">
        <f>S280*H280</f>
        <v>0</v>
      </c>
      <c r="U280" s="39"/>
      <c r="V280" s="39"/>
      <c r="W280" s="39"/>
      <c r="X280" s="39"/>
      <c r="Y280" s="39"/>
      <c r="Z280" s="39"/>
      <c r="AA280" s="39"/>
      <c r="AB280" s="39"/>
      <c r="AC280" s="39"/>
      <c r="AD280" s="39"/>
      <c r="AE280" s="39"/>
      <c r="AR280" s="247" t="s">
        <v>132</v>
      </c>
      <c r="AT280" s="247" t="s">
        <v>127</v>
      </c>
      <c r="AU280" s="247" t="s">
        <v>86</v>
      </c>
      <c r="AY280" s="18" t="s">
        <v>125</v>
      </c>
      <c r="BE280" s="248">
        <f>IF(N280="základní",J280,0)</f>
        <v>0</v>
      </c>
      <c r="BF280" s="248">
        <f>IF(N280="snížená",J280,0)</f>
        <v>0</v>
      </c>
      <c r="BG280" s="248">
        <f>IF(N280="zákl. přenesená",J280,0)</f>
        <v>0</v>
      </c>
      <c r="BH280" s="248">
        <f>IF(N280="sníž. přenesená",J280,0)</f>
        <v>0</v>
      </c>
      <c r="BI280" s="248">
        <f>IF(N280="nulová",J280,0)</f>
        <v>0</v>
      </c>
      <c r="BJ280" s="18" t="s">
        <v>84</v>
      </c>
      <c r="BK280" s="248">
        <f>ROUND(I280*H280,2)</f>
        <v>0</v>
      </c>
      <c r="BL280" s="18" t="s">
        <v>132</v>
      </c>
      <c r="BM280" s="247" t="s">
        <v>389</v>
      </c>
    </row>
    <row r="281" s="2" customFormat="1">
      <c r="A281" s="39"/>
      <c r="B281" s="40"/>
      <c r="C281" s="41"/>
      <c r="D281" s="249" t="s">
        <v>134</v>
      </c>
      <c r="E281" s="41"/>
      <c r="F281" s="250" t="s">
        <v>390</v>
      </c>
      <c r="G281" s="41"/>
      <c r="H281" s="41"/>
      <c r="I281" s="145"/>
      <c r="J281" s="41"/>
      <c r="K281" s="41"/>
      <c r="L281" s="45"/>
      <c r="M281" s="251"/>
      <c r="N281" s="252"/>
      <c r="O281" s="92"/>
      <c r="P281" s="92"/>
      <c r="Q281" s="92"/>
      <c r="R281" s="92"/>
      <c r="S281" s="92"/>
      <c r="T281" s="93"/>
      <c r="U281" s="39"/>
      <c r="V281" s="39"/>
      <c r="W281" s="39"/>
      <c r="X281" s="39"/>
      <c r="Y281" s="39"/>
      <c r="Z281" s="39"/>
      <c r="AA281" s="39"/>
      <c r="AB281" s="39"/>
      <c r="AC281" s="39"/>
      <c r="AD281" s="39"/>
      <c r="AE281" s="39"/>
      <c r="AT281" s="18" t="s">
        <v>134</v>
      </c>
      <c r="AU281" s="18" t="s">
        <v>86</v>
      </c>
    </row>
    <row r="282" s="2" customFormat="1">
      <c r="A282" s="39"/>
      <c r="B282" s="40"/>
      <c r="C282" s="41"/>
      <c r="D282" s="249" t="s">
        <v>136</v>
      </c>
      <c r="E282" s="41"/>
      <c r="F282" s="253" t="s">
        <v>391</v>
      </c>
      <c r="G282" s="41"/>
      <c r="H282" s="41"/>
      <c r="I282" s="145"/>
      <c r="J282" s="41"/>
      <c r="K282" s="41"/>
      <c r="L282" s="45"/>
      <c r="M282" s="251"/>
      <c r="N282" s="252"/>
      <c r="O282" s="92"/>
      <c r="P282" s="92"/>
      <c r="Q282" s="92"/>
      <c r="R282" s="92"/>
      <c r="S282" s="92"/>
      <c r="T282" s="93"/>
      <c r="U282" s="39"/>
      <c r="V282" s="39"/>
      <c r="W282" s="39"/>
      <c r="X282" s="39"/>
      <c r="Y282" s="39"/>
      <c r="Z282" s="39"/>
      <c r="AA282" s="39"/>
      <c r="AB282" s="39"/>
      <c r="AC282" s="39"/>
      <c r="AD282" s="39"/>
      <c r="AE282" s="39"/>
      <c r="AT282" s="18" t="s">
        <v>136</v>
      </c>
      <c r="AU282" s="18" t="s">
        <v>86</v>
      </c>
    </row>
    <row r="283" s="13" customFormat="1">
      <c r="A283" s="13"/>
      <c r="B283" s="254"/>
      <c r="C283" s="255"/>
      <c r="D283" s="249" t="s">
        <v>138</v>
      </c>
      <c r="E283" s="256" t="s">
        <v>1</v>
      </c>
      <c r="F283" s="257" t="s">
        <v>392</v>
      </c>
      <c r="G283" s="255"/>
      <c r="H283" s="258">
        <v>134</v>
      </c>
      <c r="I283" s="259"/>
      <c r="J283" s="255"/>
      <c r="K283" s="255"/>
      <c r="L283" s="260"/>
      <c r="M283" s="261"/>
      <c r="N283" s="262"/>
      <c r="O283" s="262"/>
      <c r="P283" s="262"/>
      <c r="Q283" s="262"/>
      <c r="R283" s="262"/>
      <c r="S283" s="262"/>
      <c r="T283" s="263"/>
      <c r="U283" s="13"/>
      <c r="V283" s="13"/>
      <c r="W283" s="13"/>
      <c r="X283" s="13"/>
      <c r="Y283" s="13"/>
      <c r="Z283" s="13"/>
      <c r="AA283" s="13"/>
      <c r="AB283" s="13"/>
      <c r="AC283" s="13"/>
      <c r="AD283" s="13"/>
      <c r="AE283" s="13"/>
      <c r="AT283" s="264" t="s">
        <v>138</v>
      </c>
      <c r="AU283" s="264" t="s">
        <v>86</v>
      </c>
      <c r="AV283" s="13" t="s">
        <v>86</v>
      </c>
      <c r="AW283" s="13" t="s">
        <v>32</v>
      </c>
      <c r="AX283" s="13" t="s">
        <v>84</v>
      </c>
      <c r="AY283" s="264" t="s">
        <v>125</v>
      </c>
    </row>
    <row r="284" s="2" customFormat="1" ht="14.4" customHeight="1">
      <c r="A284" s="39"/>
      <c r="B284" s="40"/>
      <c r="C284" s="236" t="s">
        <v>393</v>
      </c>
      <c r="D284" s="236" t="s">
        <v>127</v>
      </c>
      <c r="E284" s="237" t="s">
        <v>394</v>
      </c>
      <c r="F284" s="238" t="s">
        <v>395</v>
      </c>
      <c r="G284" s="239" t="s">
        <v>364</v>
      </c>
      <c r="H284" s="240">
        <v>134</v>
      </c>
      <c r="I284" s="241"/>
      <c r="J284" s="242">
        <f>ROUND(I284*H284,2)</f>
        <v>0</v>
      </c>
      <c r="K284" s="238" t="s">
        <v>131</v>
      </c>
      <c r="L284" s="45"/>
      <c r="M284" s="243" t="s">
        <v>1</v>
      </c>
      <c r="N284" s="244" t="s">
        <v>41</v>
      </c>
      <c r="O284" s="92"/>
      <c r="P284" s="245">
        <f>O284*H284</f>
        <v>0</v>
      </c>
      <c r="Q284" s="245">
        <v>0</v>
      </c>
      <c r="R284" s="245">
        <f>Q284*H284</f>
        <v>0</v>
      </c>
      <c r="S284" s="245">
        <v>0</v>
      </c>
      <c r="T284" s="246">
        <f>S284*H284</f>
        <v>0</v>
      </c>
      <c r="U284" s="39"/>
      <c r="V284" s="39"/>
      <c r="W284" s="39"/>
      <c r="X284" s="39"/>
      <c r="Y284" s="39"/>
      <c r="Z284" s="39"/>
      <c r="AA284" s="39"/>
      <c r="AB284" s="39"/>
      <c r="AC284" s="39"/>
      <c r="AD284" s="39"/>
      <c r="AE284" s="39"/>
      <c r="AR284" s="247" t="s">
        <v>132</v>
      </c>
      <c r="AT284" s="247" t="s">
        <v>127</v>
      </c>
      <c r="AU284" s="247" t="s">
        <v>86</v>
      </c>
      <c r="AY284" s="18" t="s">
        <v>125</v>
      </c>
      <c r="BE284" s="248">
        <f>IF(N284="základní",J284,0)</f>
        <v>0</v>
      </c>
      <c r="BF284" s="248">
        <f>IF(N284="snížená",J284,0)</f>
        <v>0</v>
      </c>
      <c r="BG284" s="248">
        <f>IF(N284="zákl. přenesená",J284,0)</f>
        <v>0</v>
      </c>
      <c r="BH284" s="248">
        <f>IF(N284="sníž. přenesená",J284,0)</f>
        <v>0</v>
      </c>
      <c r="BI284" s="248">
        <f>IF(N284="nulová",J284,0)</f>
        <v>0</v>
      </c>
      <c r="BJ284" s="18" t="s">
        <v>84</v>
      </c>
      <c r="BK284" s="248">
        <f>ROUND(I284*H284,2)</f>
        <v>0</v>
      </c>
      <c r="BL284" s="18" t="s">
        <v>132</v>
      </c>
      <c r="BM284" s="247" t="s">
        <v>396</v>
      </c>
    </row>
    <row r="285" s="2" customFormat="1">
      <c r="A285" s="39"/>
      <c r="B285" s="40"/>
      <c r="C285" s="41"/>
      <c r="D285" s="249" t="s">
        <v>134</v>
      </c>
      <c r="E285" s="41"/>
      <c r="F285" s="250" t="s">
        <v>397</v>
      </c>
      <c r="G285" s="41"/>
      <c r="H285" s="41"/>
      <c r="I285" s="145"/>
      <c r="J285" s="41"/>
      <c r="K285" s="41"/>
      <c r="L285" s="45"/>
      <c r="M285" s="251"/>
      <c r="N285" s="252"/>
      <c r="O285" s="92"/>
      <c r="P285" s="92"/>
      <c r="Q285" s="92"/>
      <c r="R285" s="92"/>
      <c r="S285" s="92"/>
      <c r="T285" s="93"/>
      <c r="U285" s="39"/>
      <c r="V285" s="39"/>
      <c r="W285" s="39"/>
      <c r="X285" s="39"/>
      <c r="Y285" s="39"/>
      <c r="Z285" s="39"/>
      <c r="AA285" s="39"/>
      <c r="AB285" s="39"/>
      <c r="AC285" s="39"/>
      <c r="AD285" s="39"/>
      <c r="AE285" s="39"/>
      <c r="AT285" s="18" t="s">
        <v>134</v>
      </c>
      <c r="AU285" s="18" t="s">
        <v>86</v>
      </c>
    </row>
    <row r="286" s="2" customFormat="1">
      <c r="A286" s="39"/>
      <c r="B286" s="40"/>
      <c r="C286" s="41"/>
      <c r="D286" s="249" t="s">
        <v>136</v>
      </c>
      <c r="E286" s="41"/>
      <c r="F286" s="253" t="s">
        <v>398</v>
      </c>
      <c r="G286" s="41"/>
      <c r="H286" s="41"/>
      <c r="I286" s="145"/>
      <c r="J286" s="41"/>
      <c r="K286" s="41"/>
      <c r="L286" s="45"/>
      <c r="M286" s="251"/>
      <c r="N286" s="252"/>
      <c r="O286" s="92"/>
      <c r="P286" s="92"/>
      <c r="Q286" s="92"/>
      <c r="R286" s="92"/>
      <c r="S286" s="92"/>
      <c r="T286" s="93"/>
      <c r="U286" s="39"/>
      <c r="V286" s="39"/>
      <c r="W286" s="39"/>
      <c r="X286" s="39"/>
      <c r="Y286" s="39"/>
      <c r="Z286" s="39"/>
      <c r="AA286" s="39"/>
      <c r="AB286" s="39"/>
      <c r="AC286" s="39"/>
      <c r="AD286" s="39"/>
      <c r="AE286" s="39"/>
      <c r="AT286" s="18" t="s">
        <v>136</v>
      </c>
      <c r="AU286" s="18" t="s">
        <v>86</v>
      </c>
    </row>
    <row r="287" s="13" customFormat="1">
      <c r="A287" s="13"/>
      <c r="B287" s="254"/>
      <c r="C287" s="255"/>
      <c r="D287" s="249" t="s">
        <v>138</v>
      </c>
      <c r="E287" s="256" t="s">
        <v>1</v>
      </c>
      <c r="F287" s="257" t="s">
        <v>399</v>
      </c>
      <c r="G287" s="255"/>
      <c r="H287" s="258">
        <v>134</v>
      </c>
      <c r="I287" s="259"/>
      <c r="J287" s="255"/>
      <c r="K287" s="255"/>
      <c r="L287" s="260"/>
      <c r="M287" s="261"/>
      <c r="N287" s="262"/>
      <c r="O287" s="262"/>
      <c r="P287" s="262"/>
      <c r="Q287" s="262"/>
      <c r="R287" s="262"/>
      <c r="S287" s="262"/>
      <c r="T287" s="263"/>
      <c r="U287" s="13"/>
      <c r="V287" s="13"/>
      <c r="W287" s="13"/>
      <c r="X287" s="13"/>
      <c r="Y287" s="13"/>
      <c r="Z287" s="13"/>
      <c r="AA287" s="13"/>
      <c r="AB287" s="13"/>
      <c r="AC287" s="13"/>
      <c r="AD287" s="13"/>
      <c r="AE287" s="13"/>
      <c r="AT287" s="264" t="s">
        <v>138</v>
      </c>
      <c r="AU287" s="264" t="s">
        <v>86</v>
      </c>
      <c r="AV287" s="13" t="s">
        <v>86</v>
      </c>
      <c r="AW287" s="13" t="s">
        <v>32</v>
      </c>
      <c r="AX287" s="13" t="s">
        <v>84</v>
      </c>
      <c r="AY287" s="264" t="s">
        <v>125</v>
      </c>
    </row>
    <row r="288" s="12" customFormat="1" ht="22.8" customHeight="1">
      <c r="A288" s="12"/>
      <c r="B288" s="220"/>
      <c r="C288" s="221"/>
      <c r="D288" s="222" t="s">
        <v>75</v>
      </c>
      <c r="E288" s="234" t="s">
        <v>400</v>
      </c>
      <c r="F288" s="234" t="s">
        <v>401</v>
      </c>
      <c r="G288" s="221"/>
      <c r="H288" s="221"/>
      <c r="I288" s="224"/>
      <c r="J288" s="235">
        <f>BK288</f>
        <v>0</v>
      </c>
      <c r="K288" s="221"/>
      <c r="L288" s="226"/>
      <c r="M288" s="227"/>
      <c r="N288" s="228"/>
      <c r="O288" s="228"/>
      <c r="P288" s="229">
        <f>SUM(P289:P309)</f>
        <v>0</v>
      </c>
      <c r="Q288" s="228"/>
      <c r="R288" s="229">
        <f>SUM(R289:R309)</f>
        <v>0</v>
      </c>
      <c r="S288" s="228"/>
      <c r="T288" s="230">
        <f>SUM(T289:T309)</f>
        <v>0</v>
      </c>
      <c r="U288" s="12"/>
      <c r="V288" s="12"/>
      <c r="W288" s="12"/>
      <c r="X288" s="12"/>
      <c r="Y288" s="12"/>
      <c r="Z288" s="12"/>
      <c r="AA288" s="12"/>
      <c r="AB288" s="12"/>
      <c r="AC288" s="12"/>
      <c r="AD288" s="12"/>
      <c r="AE288" s="12"/>
      <c r="AR288" s="231" t="s">
        <v>84</v>
      </c>
      <c r="AT288" s="232" t="s">
        <v>75</v>
      </c>
      <c r="AU288" s="232" t="s">
        <v>84</v>
      </c>
      <c r="AY288" s="231" t="s">
        <v>125</v>
      </c>
      <c r="BK288" s="233">
        <f>SUM(BK289:BK309)</f>
        <v>0</v>
      </c>
    </row>
    <row r="289" s="2" customFormat="1" ht="14.4" customHeight="1">
      <c r="A289" s="39"/>
      <c r="B289" s="40"/>
      <c r="C289" s="236" t="s">
        <v>402</v>
      </c>
      <c r="D289" s="236" t="s">
        <v>127</v>
      </c>
      <c r="E289" s="237" t="s">
        <v>403</v>
      </c>
      <c r="F289" s="238" t="s">
        <v>404</v>
      </c>
      <c r="G289" s="239" t="s">
        <v>187</v>
      </c>
      <c r="H289" s="240">
        <v>97.140000000000001</v>
      </c>
      <c r="I289" s="241"/>
      <c r="J289" s="242">
        <f>ROUND(I289*H289,2)</f>
        <v>0</v>
      </c>
      <c r="K289" s="238" t="s">
        <v>131</v>
      </c>
      <c r="L289" s="45"/>
      <c r="M289" s="243" t="s">
        <v>1</v>
      </c>
      <c r="N289" s="244" t="s">
        <v>41</v>
      </c>
      <c r="O289" s="92"/>
      <c r="P289" s="245">
        <f>O289*H289</f>
        <v>0</v>
      </c>
      <c r="Q289" s="245">
        <v>0</v>
      </c>
      <c r="R289" s="245">
        <f>Q289*H289</f>
        <v>0</v>
      </c>
      <c r="S289" s="245">
        <v>0</v>
      </c>
      <c r="T289" s="246">
        <f>S289*H289</f>
        <v>0</v>
      </c>
      <c r="U289" s="39"/>
      <c r="V289" s="39"/>
      <c r="W289" s="39"/>
      <c r="X289" s="39"/>
      <c r="Y289" s="39"/>
      <c r="Z289" s="39"/>
      <c r="AA289" s="39"/>
      <c r="AB289" s="39"/>
      <c r="AC289" s="39"/>
      <c r="AD289" s="39"/>
      <c r="AE289" s="39"/>
      <c r="AR289" s="247" t="s">
        <v>132</v>
      </c>
      <c r="AT289" s="247" t="s">
        <v>127</v>
      </c>
      <c r="AU289" s="247" t="s">
        <v>86</v>
      </c>
      <c r="AY289" s="18" t="s">
        <v>125</v>
      </c>
      <c r="BE289" s="248">
        <f>IF(N289="základní",J289,0)</f>
        <v>0</v>
      </c>
      <c r="BF289" s="248">
        <f>IF(N289="snížená",J289,0)</f>
        <v>0</v>
      </c>
      <c r="BG289" s="248">
        <f>IF(N289="zákl. přenesená",J289,0)</f>
        <v>0</v>
      </c>
      <c r="BH289" s="248">
        <f>IF(N289="sníž. přenesená",J289,0)</f>
        <v>0</v>
      </c>
      <c r="BI289" s="248">
        <f>IF(N289="nulová",J289,0)</f>
        <v>0</v>
      </c>
      <c r="BJ289" s="18" t="s">
        <v>84</v>
      </c>
      <c r="BK289" s="248">
        <f>ROUND(I289*H289,2)</f>
        <v>0</v>
      </c>
      <c r="BL289" s="18" t="s">
        <v>132</v>
      </c>
      <c r="BM289" s="247" t="s">
        <v>405</v>
      </c>
    </row>
    <row r="290" s="2" customFormat="1">
      <c r="A290" s="39"/>
      <c r="B290" s="40"/>
      <c r="C290" s="41"/>
      <c r="D290" s="249" t="s">
        <v>134</v>
      </c>
      <c r="E290" s="41"/>
      <c r="F290" s="250" t="s">
        <v>406</v>
      </c>
      <c r="G290" s="41"/>
      <c r="H290" s="41"/>
      <c r="I290" s="145"/>
      <c r="J290" s="41"/>
      <c r="K290" s="41"/>
      <c r="L290" s="45"/>
      <c r="M290" s="251"/>
      <c r="N290" s="252"/>
      <c r="O290" s="92"/>
      <c r="P290" s="92"/>
      <c r="Q290" s="92"/>
      <c r="R290" s="92"/>
      <c r="S290" s="92"/>
      <c r="T290" s="93"/>
      <c r="U290" s="39"/>
      <c r="V290" s="39"/>
      <c r="W290" s="39"/>
      <c r="X290" s="39"/>
      <c r="Y290" s="39"/>
      <c r="Z290" s="39"/>
      <c r="AA290" s="39"/>
      <c r="AB290" s="39"/>
      <c r="AC290" s="39"/>
      <c r="AD290" s="39"/>
      <c r="AE290" s="39"/>
      <c r="AT290" s="18" t="s">
        <v>134</v>
      </c>
      <c r="AU290" s="18" t="s">
        <v>86</v>
      </c>
    </row>
    <row r="291" s="2" customFormat="1">
      <c r="A291" s="39"/>
      <c r="B291" s="40"/>
      <c r="C291" s="41"/>
      <c r="D291" s="249" t="s">
        <v>136</v>
      </c>
      <c r="E291" s="41"/>
      <c r="F291" s="253" t="s">
        <v>407</v>
      </c>
      <c r="G291" s="41"/>
      <c r="H291" s="41"/>
      <c r="I291" s="145"/>
      <c r="J291" s="41"/>
      <c r="K291" s="41"/>
      <c r="L291" s="45"/>
      <c r="M291" s="251"/>
      <c r="N291" s="252"/>
      <c r="O291" s="92"/>
      <c r="P291" s="92"/>
      <c r="Q291" s="92"/>
      <c r="R291" s="92"/>
      <c r="S291" s="92"/>
      <c r="T291" s="93"/>
      <c r="U291" s="39"/>
      <c r="V291" s="39"/>
      <c r="W291" s="39"/>
      <c r="X291" s="39"/>
      <c r="Y291" s="39"/>
      <c r="Z291" s="39"/>
      <c r="AA291" s="39"/>
      <c r="AB291" s="39"/>
      <c r="AC291" s="39"/>
      <c r="AD291" s="39"/>
      <c r="AE291" s="39"/>
      <c r="AT291" s="18" t="s">
        <v>136</v>
      </c>
      <c r="AU291" s="18" t="s">
        <v>86</v>
      </c>
    </row>
    <row r="292" s="15" customFormat="1">
      <c r="A292" s="15"/>
      <c r="B292" s="286"/>
      <c r="C292" s="287"/>
      <c r="D292" s="249" t="s">
        <v>138</v>
      </c>
      <c r="E292" s="288" t="s">
        <v>1</v>
      </c>
      <c r="F292" s="289" t="s">
        <v>408</v>
      </c>
      <c r="G292" s="287"/>
      <c r="H292" s="288" t="s">
        <v>1</v>
      </c>
      <c r="I292" s="290"/>
      <c r="J292" s="287"/>
      <c r="K292" s="287"/>
      <c r="L292" s="291"/>
      <c r="M292" s="292"/>
      <c r="N292" s="293"/>
      <c r="O292" s="293"/>
      <c r="P292" s="293"/>
      <c r="Q292" s="293"/>
      <c r="R292" s="293"/>
      <c r="S292" s="293"/>
      <c r="T292" s="294"/>
      <c r="U292" s="15"/>
      <c r="V292" s="15"/>
      <c r="W292" s="15"/>
      <c r="X292" s="15"/>
      <c r="Y292" s="15"/>
      <c r="Z292" s="15"/>
      <c r="AA292" s="15"/>
      <c r="AB292" s="15"/>
      <c r="AC292" s="15"/>
      <c r="AD292" s="15"/>
      <c r="AE292" s="15"/>
      <c r="AT292" s="295" t="s">
        <v>138</v>
      </c>
      <c r="AU292" s="295" t="s">
        <v>86</v>
      </c>
      <c r="AV292" s="15" t="s">
        <v>84</v>
      </c>
      <c r="AW292" s="15" t="s">
        <v>32</v>
      </c>
      <c r="AX292" s="15" t="s">
        <v>76</v>
      </c>
      <c r="AY292" s="295" t="s">
        <v>125</v>
      </c>
    </row>
    <row r="293" s="13" customFormat="1">
      <c r="A293" s="13"/>
      <c r="B293" s="254"/>
      <c r="C293" s="255"/>
      <c r="D293" s="249" t="s">
        <v>138</v>
      </c>
      <c r="E293" s="256" t="s">
        <v>1</v>
      </c>
      <c r="F293" s="257" t="s">
        <v>409</v>
      </c>
      <c r="G293" s="255"/>
      <c r="H293" s="258">
        <v>22.98</v>
      </c>
      <c r="I293" s="259"/>
      <c r="J293" s="255"/>
      <c r="K293" s="255"/>
      <c r="L293" s="260"/>
      <c r="M293" s="261"/>
      <c r="N293" s="262"/>
      <c r="O293" s="262"/>
      <c r="P293" s="262"/>
      <c r="Q293" s="262"/>
      <c r="R293" s="262"/>
      <c r="S293" s="262"/>
      <c r="T293" s="263"/>
      <c r="U293" s="13"/>
      <c r="V293" s="13"/>
      <c r="W293" s="13"/>
      <c r="X293" s="13"/>
      <c r="Y293" s="13"/>
      <c r="Z293" s="13"/>
      <c r="AA293" s="13"/>
      <c r="AB293" s="13"/>
      <c r="AC293" s="13"/>
      <c r="AD293" s="13"/>
      <c r="AE293" s="13"/>
      <c r="AT293" s="264" t="s">
        <v>138</v>
      </c>
      <c r="AU293" s="264" t="s">
        <v>86</v>
      </c>
      <c r="AV293" s="13" t="s">
        <v>86</v>
      </c>
      <c r="AW293" s="13" t="s">
        <v>32</v>
      </c>
      <c r="AX293" s="13" t="s">
        <v>76</v>
      </c>
      <c r="AY293" s="264" t="s">
        <v>125</v>
      </c>
    </row>
    <row r="294" s="13" customFormat="1">
      <c r="A294" s="13"/>
      <c r="B294" s="254"/>
      <c r="C294" s="255"/>
      <c r="D294" s="249" t="s">
        <v>138</v>
      </c>
      <c r="E294" s="256" t="s">
        <v>1</v>
      </c>
      <c r="F294" s="257" t="s">
        <v>410</v>
      </c>
      <c r="G294" s="255"/>
      <c r="H294" s="258">
        <v>56.280000000000001</v>
      </c>
      <c r="I294" s="259"/>
      <c r="J294" s="255"/>
      <c r="K294" s="255"/>
      <c r="L294" s="260"/>
      <c r="M294" s="261"/>
      <c r="N294" s="262"/>
      <c r="O294" s="262"/>
      <c r="P294" s="262"/>
      <c r="Q294" s="262"/>
      <c r="R294" s="262"/>
      <c r="S294" s="262"/>
      <c r="T294" s="263"/>
      <c r="U294" s="13"/>
      <c r="V294" s="13"/>
      <c r="W294" s="13"/>
      <c r="X294" s="13"/>
      <c r="Y294" s="13"/>
      <c r="Z294" s="13"/>
      <c r="AA294" s="13"/>
      <c r="AB294" s="13"/>
      <c r="AC294" s="13"/>
      <c r="AD294" s="13"/>
      <c r="AE294" s="13"/>
      <c r="AT294" s="264" t="s">
        <v>138</v>
      </c>
      <c r="AU294" s="264" t="s">
        <v>86</v>
      </c>
      <c r="AV294" s="13" t="s">
        <v>86</v>
      </c>
      <c r="AW294" s="13" t="s">
        <v>32</v>
      </c>
      <c r="AX294" s="13" t="s">
        <v>76</v>
      </c>
      <c r="AY294" s="264" t="s">
        <v>125</v>
      </c>
    </row>
    <row r="295" s="16" customFormat="1">
      <c r="A295" s="16"/>
      <c r="B295" s="296"/>
      <c r="C295" s="297"/>
      <c r="D295" s="249" t="s">
        <v>138</v>
      </c>
      <c r="E295" s="298" t="s">
        <v>1</v>
      </c>
      <c r="F295" s="299" t="s">
        <v>411</v>
      </c>
      <c r="G295" s="297"/>
      <c r="H295" s="300">
        <v>79.260000000000005</v>
      </c>
      <c r="I295" s="301"/>
      <c r="J295" s="297"/>
      <c r="K295" s="297"/>
      <c r="L295" s="302"/>
      <c r="M295" s="303"/>
      <c r="N295" s="304"/>
      <c r="O295" s="304"/>
      <c r="P295" s="304"/>
      <c r="Q295" s="304"/>
      <c r="R295" s="304"/>
      <c r="S295" s="304"/>
      <c r="T295" s="305"/>
      <c r="U295" s="16"/>
      <c r="V295" s="16"/>
      <c r="W295" s="16"/>
      <c r="X295" s="16"/>
      <c r="Y295" s="16"/>
      <c r="Z295" s="16"/>
      <c r="AA295" s="16"/>
      <c r="AB295" s="16"/>
      <c r="AC295" s="16"/>
      <c r="AD295" s="16"/>
      <c r="AE295" s="16"/>
      <c r="AT295" s="306" t="s">
        <v>138</v>
      </c>
      <c r="AU295" s="306" t="s">
        <v>86</v>
      </c>
      <c r="AV295" s="16" t="s">
        <v>146</v>
      </c>
      <c r="AW295" s="16" t="s">
        <v>32</v>
      </c>
      <c r="AX295" s="16" t="s">
        <v>76</v>
      </c>
      <c r="AY295" s="306" t="s">
        <v>125</v>
      </c>
    </row>
    <row r="296" s="15" customFormat="1">
      <c r="A296" s="15"/>
      <c r="B296" s="286"/>
      <c r="C296" s="287"/>
      <c r="D296" s="249" t="s">
        <v>138</v>
      </c>
      <c r="E296" s="288" t="s">
        <v>1</v>
      </c>
      <c r="F296" s="289" t="s">
        <v>412</v>
      </c>
      <c r="G296" s="287"/>
      <c r="H296" s="288" t="s">
        <v>1</v>
      </c>
      <c r="I296" s="290"/>
      <c r="J296" s="287"/>
      <c r="K296" s="287"/>
      <c r="L296" s="291"/>
      <c r="M296" s="292"/>
      <c r="N296" s="293"/>
      <c r="O296" s="293"/>
      <c r="P296" s="293"/>
      <c r="Q296" s="293"/>
      <c r="R296" s="293"/>
      <c r="S296" s="293"/>
      <c r="T296" s="294"/>
      <c r="U296" s="15"/>
      <c r="V296" s="15"/>
      <c r="W296" s="15"/>
      <c r="X296" s="15"/>
      <c r="Y296" s="15"/>
      <c r="Z296" s="15"/>
      <c r="AA296" s="15"/>
      <c r="AB296" s="15"/>
      <c r="AC296" s="15"/>
      <c r="AD296" s="15"/>
      <c r="AE296" s="15"/>
      <c r="AT296" s="295" t="s">
        <v>138</v>
      </c>
      <c r="AU296" s="295" t="s">
        <v>86</v>
      </c>
      <c r="AV296" s="15" t="s">
        <v>84</v>
      </c>
      <c r="AW296" s="15" t="s">
        <v>32</v>
      </c>
      <c r="AX296" s="15" t="s">
        <v>76</v>
      </c>
      <c r="AY296" s="295" t="s">
        <v>125</v>
      </c>
    </row>
    <row r="297" s="13" customFormat="1">
      <c r="A297" s="13"/>
      <c r="B297" s="254"/>
      <c r="C297" s="255"/>
      <c r="D297" s="249" t="s">
        <v>138</v>
      </c>
      <c r="E297" s="256" t="s">
        <v>1</v>
      </c>
      <c r="F297" s="257" t="s">
        <v>413</v>
      </c>
      <c r="G297" s="255"/>
      <c r="H297" s="258">
        <v>17.879999999999999</v>
      </c>
      <c r="I297" s="259"/>
      <c r="J297" s="255"/>
      <c r="K297" s="255"/>
      <c r="L297" s="260"/>
      <c r="M297" s="261"/>
      <c r="N297" s="262"/>
      <c r="O297" s="262"/>
      <c r="P297" s="262"/>
      <c r="Q297" s="262"/>
      <c r="R297" s="262"/>
      <c r="S297" s="262"/>
      <c r="T297" s="263"/>
      <c r="U297" s="13"/>
      <c r="V297" s="13"/>
      <c r="W297" s="13"/>
      <c r="X297" s="13"/>
      <c r="Y297" s="13"/>
      <c r="Z297" s="13"/>
      <c r="AA297" s="13"/>
      <c r="AB297" s="13"/>
      <c r="AC297" s="13"/>
      <c r="AD297" s="13"/>
      <c r="AE297" s="13"/>
      <c r="AT297" s="264" t="s">
        <v>138</v>
      </c>
      <c r="AU297" s="264" t="s">
        <v>86</v>
      </c>
      <c r="AV297" s="13" t="s">
        <v>86</v>
      </c>
      <c r="AW297" s="13" t="s">
        <v>32</v>
      </c>
      <c r="AX297" s="13" t="s">
        <v>76</v>
      </c>
      <c r="AY297" s="264" t="s">
        <v>125</v>
      </c>
    </row>
    <row r="298" s="16" customFormat="1">
      <c r="A298" s="16"/>
      <c r="B298" s="296"/>
      <c r="C298" s="297"/>
      <c r="D298" s="249" t="s">
        <v>138</v>
      </c>
      <c r="E298" s="298" t="s">
        <v>1</v>
      </c>
      <c r="F298" s="299" t="s">
        <v>411</v>
      </c>
      <c r="G298" s="297"/>
      <c r="H298" s="300">
        <v>17.879999999999999</v>
      </c>
      <c r="I298" s="301"/>
      <c r="J298" s="297"/>
      <c r="K298" s="297"/>
      <c r="L298" s="302"/>
      <c r="M298" s="303"/>
      <c r="N298" s="304"/>
      <c r="O298" s="304"/>
      <c r="P298" s="304"/>
      <c r="Q298" s="304"/>
      <c r="R298" s="304"/>
      <c r="S298" s="304"/>
      <c r="T298" s="305"/>
      <c r="U298" s="16"/>
      <c r="V298" s="16"/>
      <c r="W298" s="16"/>
      <c r="X298" s="16"/>
      <c r="Y298" s="16"/>
      <c r="Z298" s="16"/>
      <c r="AA298" s="16"/>
      <c r="AB298" s="16"/>
      <c r="AC298" s="16"/>
      <c r="AD298" s="16"/>
      <c r="AE298" s="16"/>
      <c r="AT298" s="306" t="s">
        <v>138</v>
      </c>
      <c r="AU298" s="306" t="s">
        <v>86</v>
      </c>
      <c r="AV298" s="16" t="s">
        <v>146</v>
      </c>
      <c r="AW298" s="16" t="s">
        <v>32</v>
      </c>
      <c r="AX298" s="16" t="s">
        <v>76</v>
      </c>
      <c r="AY298" s="306" t="s">
        <v>125</v>
      </c>
    </row>
    <row r="299" s="14" customFormat="1">
      <c r="A299" s="14"/>
      <c r="B299" s="265"/>
      <c r="C299" s="266"/>
      <c r="D299" s="249" t="s">
        <v>138</v>
      </c>
      <c r="E299" s="267" t="s">
        <v>1</v>
      </c>
      <c r="F299" s="268" t="s">
        <v>166</v>
      </c>
      <c r="G299" s="266"/>
      <c r="H299" s="269">
        <v>97.140000000000001</v>
      </c>
      <c r="I299" s="270"/>
      <c r="J299" s="266"/>
      <c r="K299" s="266"/>
      <c r="L299" s="271"/>
      <c r="M299" s="272"/>
      <c r="N299" s="273"/>
      <c r="O299" s="273"/>
      <c r="P299" s="273"/>
      <c r="Q299" s="273"/>
      <c r="R299" s="273"/>
      <c r="S299" s="273"/>
      <c r="T299" s="274"/>
      <c r="U299" s="14"/>
      <c r="V299" s="14"/>
      <c r="W299" s="14"/>
      <c r="X299" s="14"/>
      <c r="Y299" s="14"/>
      <c r="Z299" s="14"/>
      <c r="AA299" s="14"/>
      <c r="AB299" s="14"/>
      <c r="AC299" s="14"/>
      <c r="AD299" s="14"/>
      <c r="AE299" s="14"/>
      <c r="AT299" s="275" t="s">
        <v>138</v>
      </c>
      <c r="AU299" s="275" t="s">
        <v>86</v>
      </c>
      <c r="AV299" s="14" t="s">
        <v>132</v>
      </c>
      <c r="AW299" s="14" t="s">
        <v>32</v>
      </c>
      <c r="AX299" s="14" t="s">
        <v>84</v>
      </c>
      <c r="AY299" s="275" t="s">
        <v>125</v>
      </c>
    </row>
    <row r="300" s="2" customFormat="1" ht="14.4" customHeight="1">
      <c r="A300" s="39"/>
      <c r="B300" s="40"/>
      <c r="C300" s="236" t="s">
        <v>414</v>
      </c>
      <c r="D300" s="236" t="s">
        <v>127</v>
      </c>
      <c r="E300" s="237" t="s">
        <v>415</v>
      </c>
      <c r="F300" s="238" t="s">
        <v>416</v>
      </c>
      <c r="G300" s="239" t="s">
        <v>187</v>
      </c>
      <c r="H300" s="240">
        <v>874.25999999999999</v>
      </c>
      <c r="I300" s="241"/>
      <c r="J300" s="242">
        <f>ROUND(I300*H300,2)</f>
        <v>0</v>
      </c>
      <c r="K300" s="238" t="s">
        <v>131</v>
      </c>
      <c r="L300" s="45"/>
      <c r="M300" s="243" t="s">
        <v>1</v>
      </c>
      <c r="N300" s="244" t="s">
        <v>41</v>
      </c>
      <c r="O300" s="92"/>
      <c r="P300" s="245">
        <f>O300*H300</f>
        <v>0</v>
      </c>
      <c r="Q300" s="245">
        <v>0</v>
      </c>
      <c r="R300" s="245">
        <f>Q300*H300</f>
        <v>0</v>
      </c>
      <c r="S300" s="245">
        <v>0</v>
      </c>
      <c r="T300" s="246">
        <f>S300*H300</f>
        <v>0</v>
      </c>
      <c r="U300" s="39"/>
      <c r="V300" s="39"/>
      <c r="W300" s="39"/>
      <c r="X300" s="39"/>
      <c r="Y300" s="39"/>
      <c r="Z300" s="39"/>
      <c r="AA300" s="39"/>
      <c r="AB300" s="39"/>
      <c r="AC300" s="39"/>
      <c r="AD300" s="39"/>
      <c r="AE300" s="39"/>
      <c r="AR300" s="247" t="s">
        <v>132</v>
      </c>
      <c r="AT300" s="247" t="s">
        <v>127</v>
      </c>
      <c r="AU300" s="247" t="s">
        <v>86</v>
      </c>
      <c r="AY300" s="18" t="s">
        <v>125</v>
      </c>
      <c r="BE300" s="248">
        <f>IF(N300="základní",J300,0)</f>
        <v>0</v>
      </c>
      <c r="BF300" s="248">
        <f>IF(N300="snížená",J300,0)</f>
        <v>0</v>
      </c>
      <c r="BG300" s="248">
        <f>IF(N300="zákl. přenesená",J300,0)</f>
        <v>0</v>
      </c>
      <c r="BH300" s="248">
        <f>IF(N300="sníž. přenesená",J300,0)</f>
        <v>0</v>
      </c>
      <c r="BI300" s="248">
        <f>IF(N300="nulová",J300,0)</f>
        <v>0</v>
      </c>
      <c r="BJ300" s="18" t="s">
        <v>84</v>
      </c>
      <c r="BK300" s="248">
        <f>ROUND(I300*H300,2)</f>
        <v>0</v>
      </c>
      <c r="BL300" s="18" t="s">
        <v>132</v>
      </c>
      <c r="BM300" s="247" t="s">
        <v>417</v>
      </c>
    </row>
    <row r="301" s="2" customFormat="1">
      <c r="A301" s="39"/>
      <c r="B301" s="40"/>
      <c r="C301" s="41"/>
      <c r="D301" s="249" t="s">
        <v>134</v>
      </c>
      <c r="E301" s="41"/>
      <c r="F301" s="250" t="s">
        <v>418</v>
      </c>
      <c r="G301" s="41"/>
      <c r="H301" s="41"/>
      <c r="I301" s="145"/>
      <c r="J301" s="41"/>
      <c r="K301" s="41"/>
      <c r="L301" s="45"/>
      <c r="M301" s="251"/>
      <c r="N301" s="252"/>
      <c r="O301" s="92"/>
      <c r="P301" s="92"/>
      <c r="Q301" s="92"/>
      <c r="R301" s="92"/>
      <c r="S301" s="92"/>
      <c r="T301" s="93"/>
      <c r="U301" s="39"/>
      <c r="V301" s="39"/>
      <c r="W301" s="39"/>
      <c r="X301" s="39"/>
      <c r="Y301" s="39"/>
      <c r="Z301" s="39"/>
      <c r="AA301" s="39"/>
      <c r="AB301" s="39"/>
      <c r="AC301" s="39"/>
      <c r="AD301" s="39"/>
      <c r="AE301" s="39"/>
      <c r="AT301" s="18" t="s">
        <v>134</v>
      </c>
      <c r="AU301" s="18" t="s">
        <v>86</v>
      </c>
    </row>
    <row r="302" s="2" customFormat="1">
      <c r="A302" s="39"/>
      <c r="B302" s="40"/>
      <c r="C302" s="41"/>
      <c r="D302" s="249" t="s">
        <v>136</v>
      </c>
      <c r="E302" s="41"/>
      <c r="F302" s="253" t="s">
        <v>407</v>
      </c>
      <c r="G302" s="41"/>
      <c r="H302" s="41"/>
      <c r="I302" s="145"/>
      <c r="J302" s="41"/>
      <c r="K302" s="41"/>
      <c r="L302" s="45"/>
      <c r="M302" s="251"/>
      <c r="N302" s="252"/>
      <c r="O302" s="92"/>
      <c r="P302" s="92"/>
      <c r="Q302" s="92"/>
      <c r="R302" s="92"/>
      <c r="S302" s="92"/>
      <c r="T302" s="93"/>
      <c r="U302" s="39"/>
      <c r="V302" s="39"/>
      <c r="W302" s="39"/>
      <c r="X302" s="39"/>
      <c r="Y302" s="39"/>
      <c r="Z302" s="39"/>
      <c r="AA302" s="39"/>
      <c r="AB302" s="39"/>
      <c r="AC302" s="39"/>
      <c r="AD302" s="39"/>
      <c r="AE302" s="39"/>
      <c r="AT302" s="18" t="s">
        <v>136</v>
      </c>
      <c r="AU302" s="18" t="s">
        <v>86</v>
      </c>
    </row>
    <row r="303" s="13" customFormat="1">
      <c r="A303" s="13"/>
      <c r="B303" s="254"/>
      <c r="C303" s="255"/>
      <c r="D303" s="249" t="s">
        <v>138</v>
      </c>
      <c r="E303" s="256" t="s">
        <v>1</v>
      </c>
      <c r="F303" s="257" t="s">
        <v>419</v>
      </c>
      <c r="G303" s="255"/>
      <c r="H303" s="258">
        <v>874.25999999999999</v>
      </c>
      <c r="I303" s="259"/>
      <c r="J303" s="255"/>
      <c r="K303" s="255"/>
      <c r="L303" s="260"/>
      <c r="M303" s="261"/>
      <c r="N303" s="262"/>
      <c r="O303" s="262"/>
      <c r="P303" s="262"/>
      <c r="Q303" s="262"/>
      <c r="R303" s="262"/>
      <c r="S303" s="262"/>
      <c r="T303" s="263"/>
      <c r="U303" s="13"/>
      <c r="V303" s="13"/>
      <c r="W303" s="13"/>
      <c r="X303" s="13"/>
      <c r="Y303" s="13"/>
      <c r="Z303" s="13"/>
      <c r="AA303" s="13"/>
      <c r="AB303" s="13"/>
      <c r="AC303" s="13"/>
      <c r="AD303" s="13"/>
      <c r="AE303" s="13"/>
      <c r="AT303" s="264" t="s">
        <v>138</v>
      </c>
      <c r="AU303" s="264" t="s">
        <v>86</v>
      </c>
      <c r="AV303" s="13" t="s">
        <v>86</v>
      </c>
      <c r="AW303" s="13" t="s">
        <v>32</v>
      </c>
      <c r="AX303" s="13" t="s">
        <v>84</v>
      </c>
      <c r="AY303" s="264" t="s">
        <v>125</v>
      </c>
    </row>
    <row r="304" s="2" customFormat="1" ht="24.15" customHeight="1">
      <c r="A304" s="39"/>
      <c r="B304" s="40"/>
      <c r="C304" s="236" t="s">
        <v>420</v>
      </c>
      <c r="D304" s="236" t="s">
        <v>127</v>
      </c>
      <c r="E304" s="237" t="s">
        <v>421</v>
      </c>
      <c r="F304" s="238" t="s">
        <v>189</v>
      </c>
      <c r="G304" s="239" t="s">
        <v>187</v>
      </c>
      <c r="H304" s="240">
        <v>79.260000000000005</v>
      </c>
      <c r="I304" s="241"/>
      <c r="J304" s="242">
        <f>ROUND(I304*H304,2)</f>
        <v>0</v>
      </c>
      <c r="K304" s="238" t="s">
        <v>131</v>
      </c>
      <c r="L304" s="45"/>
      <c r="M304" s="243" t="s">
        <v>1</v>
      </c>
      <c r="N304" s="244" t="s">
        <v>41</v>
      </c>
      <c r="O304" s="92"/>
      <c r="P304" s="245">
        <f>O304*H304</f>
        <v>0</v>
      </c>
      <c r="Q304" s="245">
        <v>0</v>
      </c>
      <c r="R304" s="245">
        <f>Q304*H304</f>
        <v>0</v>
      </c>
      <c r="S304" s="245">
        <v>0</v>
      </c>
      <c r="T304" s="246">
        <f>S304*H304</f>
        <v>0</v>
      </c>
      <c r="U304" s="39"/>
      <c r="V304" s="39"/>
      <c r="W304" s="39"/>
      <c r="X304" s="39"/>
      <c r="Y304" s="39"/>
      <c r="Z304" s="39"/>
      <c r="AA304" s="39"/>
      <c r="AB304" s="39"/>
      <c r="AC304" s="39"/>
      <c r="AD304" s="39"/>
      <c r="AE304" s="39"/>
      <c r="AR304" s="247" t="s">
        <v>132</v>
      </c>
      <c r="AT304" s="247" t="s">
        <v>127</v>
      </c>
      <c r="AU304" s="247" t="s">
        <v>86</v>
      </c>
      <c r="AY304" s="18" t="s">
        <v>125</v>
      </c>
      <c r="BE304" s="248">
        <f>IF(N304="základní",J304,0)</f>
        <v>0</v>
      </c>
      <c r="BF304" s="248">
        <f>IF(N304="snížená",J304,0)</f>
        <v>0</v>
      </c>
      <c r="BG304" s="248">
        <f>IF(N304="zákl. přenesená",J304,0)</f>
        <v>0</v>
      </c>
      <c r="BH304" s="248">
        <f>IF(N304="sníž. přenesená",J304,0)</f>
        <v>0</v>
      </c>
      <c r="BI304" s="248">
        <f>IF(N304="nulová",J304,0)</f>
        <v>0</v>
      </c>
      <c r="BJ304" s="18" t="s">
        <v>84</v>
      </c>
      <c r="BK304" s="248">
        <f>ROUND(I304*H304,2)</f>
        <v>0</v>
      </c>
      <c r="BL304" s="18" t="s">
        <v>132</v>
      </c>
      <c r="BM304" s="247" t="s">
        <v>422</v>
      </c>
    </row>
    <row r="305" s="2" customFormat="1">
      <c r="A305" s="39"/>
      <c r="B305" s="40"/>
      <c r="C305" s="41"/>
      <c r="D305" s="249" t="s">
        <v>134</v>
      </c>
      <c r="E305" s="41"/>
      <c r="F305" s="250" t="s">
        <v>189</v>
      </c>
      <c r="G305" s="41"/>
      <c r="H305" s="41"/>
      <c r="I305" s="145"/>
      <c r="J305" s="41"/>
      <c r="K305" s="41"/>
      <c r="L305" s="45"/>
      <c r="M305" s="251"/>
      <c r="N305" s="252"/>
      <c r="O305" s="92"/>
      <c r="P305" s="92"/>
      <c r="Q305" s="92"/>
      <c r="R305" s="92"/>
      <c r="S305" s="92"/>
      <c r="T305" s="93"/>
      <c r="U305" s="39"/>
      <c r="V305" s="39"/>
      <c r="W305" s="39"/>
      <c r="X305" s="39"/>
      <c r="Y305" s="39"/>
      <c r="Z305" s="39"/>
      <c r="AA305" s="39"/>
      <c r="AB305" s="39"/>
      <c r="AC305" s="39"/>
      <c r="AD305" s="39"/>
      <c r="AE305" s="39"/>
      <c r="AT305" s="18" t="s">
        <v>134</v>
      </c>
      <c r="AU305" s="18" t="s">
        <v>86</v>
      </c>
    </row>
    <row r="306" s="13" customFormat="1">
      <c r="A306" s="13"/>
      <c r="B306" s="254"/>
      <c r="C306" s="255"/>
      <c r="D306" s="249" t="s">
        <v>138</v>
      </c>
      <c r="E306" s="256" t="s">
        <v>1</v>
      </c>
      <c r="F306" s="257" t="s">
        <v>423</v>
      </c>
      <c r="G306" s="255"/>
      <c r="H306" s="258">
        <v>79.260000000000005</v>
      </c>
      <c r="I306" s="259"/>
      <c r="J306" s="255"/>
      <c r="K306" s="255"/>
      <c r="L306" s="260"/>
      <c r="M306" s="261"/>
      <c r="N306" s="262"/>
      <c r="O306" s="262"/>
      <c r="P306" s="262"/>
      <c r="Q306" s="262"/>
      <c r="R306" s="262"/>
      <c r="S306" s="262"/>
      <c r="T306" s="263"/>
      <c r="U306" s="13"/>
      <c r="V306" s="13"/>
      <c r="W306" s="13"/>
      <c r="X306" s="13"/>
      <c r="Y306" s="13"/>
      <c r="Z306" s="13"/>
      <c r="AA306" s="13"/>
      <c r="AB306" s="13"/>
      <c r="AC306" s="13"/>
      <c r="AD306" s="13"/>
      <c r="AE306" s="13"/>
      <c r="AT306" s="264" t="s">
        <v>138</v>
      </c>
      <c r="AU306" s="264" t="s">
        <v>86</v>
      </c>
      <c r="AV306" s="13" t="s">
        <v>86</v>
      </c>
      <c r="AW306" s="13" t="s">
        <v>32</v>
      </c>
      <c r="AX306" s="13" t="s">
        <v>84</v>
      </c>
      <c r="AY306" s="264" t="s">
        <v>125</v>
      </c>
    </row>
    <row r="307" s="2" customFormat="1" ht="24.15" customHeight="1">
      <c r="A307" s="39"/>
      <c r="B307" s="40"/>
      <c r="C307" s="236" t="s">
        <v>424</v>
      </c>
      <c r="D307" s="236" t="s">
        <v>127</v>
      </c>
      <c r="E307" s="237" t="s">
        <v>425</v>
      </c>
      <c r="F307" s="238" t="s">
        <v>426</v>
      </c>
      <c r="G307" s="239" t="s">
        <v>187</v>
      </c>
      <c r="H307" s="240">
        <v>17.879999999999999</v>
      </c>
      <c r="I307" s="241"/>
      <c r="J307" s="242">
        <f>ROUND(I307*H307,2)</f>
        <v>0</v>
      </c>
      <c r="K307" s="238" t="s">
        <v>131</v>
      </c>
      <c r="L307" s="45"/>
      <c r="M307" s="243" t="s">
        <v>1</v>
      </c>
      <c r="N307" s="244" t="s">
        <v>41</v>
      </c>
      <c r="O307" s="92"/>
      <c r="P307" s="245">
        <f>O307*H307</f>
        <v>0</v>
      </c>
      <c r="Q307" s="245">
        <v>0</v>
      </c>
      <c r="R307" s="245">
        <f>Q307*H307</f>
        <v>0</v>
      </c>
      <c r="S307" s="245">
        <v>0</v>
      </c>
      <c r="T307" s="246">
        <f>S307*H307</f>
        <v>0</v>
      </c>
      <c r="U307" s="39"/>
      <c r="V307" s="39"/>
      <c r="W307" s="39"/>
      <c r="X307" s="39"/>
      <c r="Y307" s="39"/>
      <c r="Z307" s="39"/>
      <c r="AA307" s="39"/>
      <c r="AB307" s="39"/>
      <c r="AC307" s="39"/>
      <c r="AD307" s="39"/>
      <c r="AE307" s="39"/>
      <c r="AR307" s="247" t="s">
        <v>132</v>
      </c>
      <c r="AT307" s="247" t="s">
        <v>127</v>
      </c>
      <c r="AU307" s="247" t="s">
        <v>86</v>
      </c>
      <c r="AY307" s="18" t="s">
        <v>125</v>
      </c>
      <c r="BE307" s="248">
        <f>IF(N307="základní",J307,0)</f>
        <v>0</v>
      </c>
      <c r="BF307" s="248">
        <f>IF(N307="snížená",J307,0)</f>
        <v>0</v>
      </c>
      <c r="BG307" s="248">
        <f>IF(N307="zákl. přenesená",J307,0)</f>
        <v>0</v>
      </c>
      <c r="BH307" s="248">
        <f>IF(N307="sníž. přenesená",J307,0)</f>
        <v>0</v>
      </c>
      <c r="BI307" s="248">
        <f>IF(N307="nulová",J307,0)</f>
        <v>0</v>
      </c>
      <c r="BJ307" s="18" t="s">
        <v>84</v>
      </c>
      <c r="BK307" s="248">
        <f>ROUND(I307*H307,2)</f>
        <v>0</v>
      </c>
      <c r="BL307" s="18" t="s">
        <v>132</v>
      </c>
      <c r="BM307" s="247" t="s">
        <v>427</v>
      </c>
    </row>
    <row r="308" s="2" customFormat="1">
      <c r="A308" s="39"/>
      <c r="B308" s="40"/>
      <c r="C308" s="41"/>
      <c r="D308" s="249" t="s">
        <v>134</v>
      </c>
      <c r="E308" s="41"/>
      <c r="F308" s="250" t="s">
        <v>426</v>
      </c>
      <c r="G308" s="41"/>
      <c r="H308" s="41"/>
      <c r="I308" s="145"/>
      <c r="J308" s="41"/>
      <c r="K308" s="41"/>
      <c r="L308" s="45"/>
      <c r="M308" s="251"/>
      <c r="N308" s="252"/>
      <c r="O308" s="92"/>
      <c r="P308" s="92"/>
      <c r="Q308" s="92"/>
      <c r="R308" s="92"/>
      <c r="S308" s="92"/>
      <c r="T308" s="93"/>
      <c r="U308" s="39"/>
      <c r="V308" s="39"/>
      <c r="W308" s="39"/>
      <c r="X308" s="39"/>
      <c r="Y308" s="39"/>
      <c r="Z308" s="39"/>
      <c r="AA308" s="39"/>
      <c r="AB308" s="39"/>
      <c r="AC308" s="39"/>
      <c r="AD308" s="39"/>
      <c r="AE308" s="39"/>
      <c r="AT308" s="18" t="s">
        <v>134</v>
      </c>
      <c r="AU308" s="18" t="s">
        <v>86</v>
      </c>
    </row>
    <row r="309" s="13" customFormat="1">
      <c r="A309" s="13"/>
      <c r="B309" s="254"/>
      <c r="C309" s="255"/>
      <c r="D309" s="249" t="s">
        <v>138</v>
      </c>
      <c r="E309" s="256" t="s">
        <v>1</v>
      </c>
      <c r="F309" s="257" t="s">
        <v>428</v>
      </c>
      <c r="G309" s="255"/>
      <c r="H309" s="258">
        <v>17.879999999999999</v>
      </c>
      <c r="I309" s="259"/>
      <c r="J309" s="255"/>
      <c r="K309" s="255"/>
      <c r="L309" s="260"/>
      <c r="M309" s="261"/>
      <c r="N309" s="262"/>
      <c r="O309" s="262"/>
      <c r="P309" s="262"/>
      <c r="Q309" s="262"/>
      <c r="R309" s="262"/>
      <c r="S309" s="262"/>
      <c r="T309" s="263"/>
      <c r="U309" s="13"/>
      <c r="V309" s="13"/>
      <c r="W309" s="13"/>
      <c r="X309" s="13"/>
      <c r="Y309" s="13"/>
      <c r="Z309" s="13"/>
      <c r="AA309" s="13"/>
      <c r="AB309" s="13"/>
      <c r="AC309" s="13"/>
      <c r="AD309" s="13"/>
      <c r="AE309" s="13"/>
      <c r="AT309" s="264" t="s">
        <v>138</v>
      </c>
      <c r="AU309" s="264" t="s">
        <v>86</v>
      </c>
      <c r="AV309" s="13" t="s">
        <v>86</v>
      </c>
      <c r="AW309" s="13" t="s">
        <v>32</v>
      </c>
      <c r="AX309" s="13" t="s">
        <v>84</v>
      </c>
      <c r="AY309" s="264" t="s">
        <v>125</v>
      </c>
    </row>
    <row r="310" s="12" customFormat="1" ht="22.8" customHeight="1">
      <c r="A310" s="12"/>
      <c r="B310" s="220"/>
      <c r="C310" s="221"/>
      <c r="D310" s="222" t="s">
        <v>75</v>
      </c>
      <c r="E310" s="234" t="s">
        <v>429</v>
      </c>
      <c r="F310" s="234" t="s">
        <v>430</v>
      </c>
      <c r="G310" s="221"/>
      <c r="H310" s="221"/>
      <c r="I310" s="224"/>
      <c r="J310" s="235">
        <f>BK310</f>
        <v>0</v>
      </c>
      <c r="K310" s="221"/>
      <c r="L310" s="226"/>
      <c r="M310" s="227"/>
      <c r="N310" s="228"/>
      <c r="O310" s="228"/>
      <c r="P310" s="229">
        <f>SUM(P311:P312)</f>
        <v>0</v>
      </c>
      <c r="Q310" s="228"/>
      <c r="R310" s="229">
        <f>SUM(R311:R312)</f>
        <v>0</v>
      </c>
      <c r="S310" s="228"/>
      <c r="T310" s="230">
        <f>SUM(T311:T312)</f>
        <v>0</v>
      </c>
      <c r="U310" s="12"/>
      <c r="V310" s="12"/>
      <c r="W310" s="12"/>
      <c r="X310" s="12"/>
      <c r="Y310" s="12"/>
      <c r="Z310" s="12"/>
      <c r="AA310" s="12"/>
      <c r="AB310" s="12"/>
      <c r="AC310" s="12"/>
      <c r="AD310" s="12"/>
      <c r="AE310" s="12"/>
      <c r="AR310" s="231" t="s">
        <v>84</v>
      </c>
      <c r="AT310" s="232" t="s">
        <v>75</v>
      </c>
      <c r="AU310" s="232" t="s">
        <v>84</v>
      </c>
      <c r="AY310" s="231" t="s">
        <v>125</v>
      </c>
      <c r="BK310" s="233">
        <f>SUM(BK311:BK312)</f>
        <v>0</v>
      </c>
    </row>
    <row r="311" s="2" customFormat="1" ht="14.4" customHeight="1">
      <c r="A311" s="39"/>
      <c r="B311" s="40"/>
      <c r="C311" s="236" t="s">
        <v>431</v>
      </c>
      <c r="D311" s="236" t="s">
        <v>127</v>
      </c>
      <c r="E311" s="237" t="s">
        <v>432</v>
      </c>
      <c r="F311" s="238" t="s">
        <v>433</v>
      </c>
      <c r="G311" s="239" t="s">
        <v>187</v>
      </c>
      <c r="H311" s="240">
        <v>119.53100000000001</v>
      </c>
      <c r="I311" s="241"/>
      <c r="J311" s="242">
        <f>ROUND(I311*H311,2)</f>
        <v>0</v>
      </c>
      <c r="K311" s="238" t="s">
        <v>131</v>
      </c>
      <c r="L311" s="45"/>
      <c r="M311" s="243" t="s">
        <v>1</v>
      </c>
      <c r="N311" s="244" t="s">
        <v>41</v>
      </c>
      <c r="O311" s="92"/>
      <c r="P311" s="245">
        <f>O311*H311</f>
        <v>0</v>
      </c>
      <c r="Q311" s="245">
        <v>0</v>
      </c>
      <c r="R311" s="245">
        <f>Q311*H311</f>
        <v>0</v>
      </c>
      <c r="S311" s="245">
        <v>0</v>
      </c>
      <c r="T311" s="246">
        <f>S311*H311</f>
        <v>0</v>
      </c>
      <c r="U311" s="39"/>
      <c r="V311" s="39"/>
      <c r="W311" s="39"/>
      <c r="X311" s="39"/>
      <c r="Y311" s="39"/>
      <c r="Z311" s="39"/>
      <c r="AA311" s="39"/>
      <c r="AB311" s="39"/>
      <c r="AC311" s="39"/>
      <c r="AD311" s="39"/>
      <c r="AE311" s="39"/>
      <c r="AR311" s="247" t="s">
        <v>132</v>
      </c>
      <c r="AT311" s="247" t="s">
        <v>127</v>
      </c>
      <c r="AU311" s="247" t="s">
        <v>86</v>
      </c>
      <c r="AY311" s="18" t="s">
        <v>125</v>
      </c>
      <c r="BE311" s="248">
        <f>IF(N311="základní",J311,0)</f>
        <v>0</v>
      </c>
      <c r="BF311" s="248">
        <f>IF(N311="snížená",J311,0)</f>
        <v>0</v>
      </c>
      <c r="BG311" s="248">
        <f>IF(N311="zákl. přenesená",J311,0)</f>
        <v>0</v>
      </c>
      <c r="BH311" s="248">
        <f>IF(N311="sníž. přenesená",J311,0)</f>
        <v>0</v>
      </c>
      <c r="BI311" s="248">
        <f>IF(N311="nulová",J311,0)</f>
        <v>0</v>
      </c>
      <c r="BJ311" s="18" t="s">
        <v>84</v>
      </c>
      <c r="BK311" s="248">
        <f>ROUND(I311*H311,2)</f>
        <v>0</v>
      </c>
      <c r="BL311" s="18" t="s">
        <v>132</v>
      </c>
      <c r="BM311" s="247" t="s">
        <v>434</v>
      </c>
    </row>
    <row r="312" s="2" customFormat="1">
      <c r="A312" s="39"/>
      <c r="B312" s="40"/>
      <c r="C312" s="41"/>
      <c r="D312" s="249" t="s">
        <v>134</v>
      </c>
      <c r="E312" s="41"/>
      <c r="F312" s="250" t="s">
        <v>435</v>
      </c>
      <c r="G312" s="41"/>
      <c r="H312" s="41"/>
      <c r="I312" s="145"/>
      <c r="J312" s="41"/>
      <c r="K312" s="41"/>
      <c r="L312" s="45"/>
      <c r="M312" s="251"/>
      <c r="N312" s="252"/>
      <c r="O312" s="92"/>
      <c r="P312" s="92"/>
      <c r="Q312" s="92"/>
      <c r="R312" s="92"/>
      <c r="S312" s="92"/>
      <c r="T312" s="93"/>
      <c r="U312" s="39"/>
      <c r="V312" s="39"/>
      <c r="W312" s="39"/>
      <c r="X312" s="39"/>
      <c r="Y312" s="39"/>
      <c r="Z312" s="39"/>
      <c r="AA312" s="39"/>
      <c r="AB312" s="39"/>
      <c r="AC312" s="39"/>
      <c r="AD312" s="39"/>
      <c r="AE312" s="39"/>
      <c r="AT312" s="18" t="s">
        <v>134</v>
      </c>
      <c r="AU312" s="18" t="s">
        <v>86</v>
      </c>
    </row>
    <row r="313" s="12" customFormat="1" ht="25.92" customHeight="1">
      <c r="A313" s="12"/>
      <c r="B313" s="220"/>
      <c r="C313" s="221"/>
      <c r="D313" s="222" t="s">
        <v>75</v>
      </c>
      <c r="E313" s="223" t="s">
        <v>206</v>
      </c>
      <c r="F313" s="223" t="s">
        <v>436</v>
      </c>
      <c r="G313" s="221"/>
      <c r="H313" s="221"/>
      <c r="I313" s="224"/>
      <c r="J313" s="225">
        <f>BK313</f>
        <v>0</v>
      </c>
      <c r="K313" s="221"/>
      <c r="L313" s="226"/>
      <c r="M313" s="227"/>
      <c r="N313" s="228"/>
      <c r="O313" s="228"/>
      <c r="P313" s="229">
        <f>P314</f>
        <v>0</v>
      </c>
      <c r="Q313" s="228"/>
      <c r="R313" s="229">
        <f>R314</f>
        <v>0.02418</v>
      </c>
      <c r="S313" s="228"/>
      <c r="T313" s="230">
        <f>T314</f>
        <v>0</v>
      </c>
      <c r="U313" s="12"/>
      <c r="V313" s="12"/>
      <c r="W313" s="12"/>
      <c r="X313" s="12"/>
      <c r="Y313" s="12"/>
      <c r="Z313" s="12"/>
      <c r="AA313" s="12"/>
      <c r="AB313" s="12"/>
      <c r="AC313" s="12"/>
      <c r="AD313" s="12"/>
      <c r="AE313" s="12"/>
      <c r="AR313" s="231" t="s">
        <v>146</v>
      </c>
      <c r="AT313" s="232" t="s">
        <v>75</v>
      </c>
      <c r="AU313" s="232" t="s">
        <v>76</v>
      </c>
      <c r="AY313" s="231" t="s">
        <v>125</v>
      </c>
      <c r="BK313" s="233">
        <f>BK314</f>
        <v>0</v>
      </c>
    </row>
    <row r="314" s="12" customFormat="1" ht="22.8" customHeight="1">
      <c r="A314" s="12"/>
      <c r="B314" s="220"/>
      <c r="C314" s="221"/>
      <c r="D314" s="222" t="s">
        <v>75</v>
      </c>
      <c r="E314" s="234" t="s">
        <v>437</v>
      </c>
      <c r="F314" s="234" t="s">
        <v>438</v>
      </c>
      <c r="G314" s="221"/>
      <c r="H314" s="221"/>
      <c r="I314" s="224"/>
      <c r="J314" s="235">
        <f>BK314</f>
        <v>0</v>
      </c>
      <c r="K314" s="221"/>
      <c r="L314" s="226"/>
      <c r="M314" s="227"/>
      <c r="N314" s="228"/>
      <c r="O314" s="228"/>
      <c r="P314" s="229">
        <f>SUM(P315:P320)</f>
        <v>0</v>
      </c>
      <c r="Q314" s="228"/>
      <c r="R314" s="229">
        <f>SUM(R315:R320)</f>
        <v>0.02418</v>
      </c>
      <c r="S314" s="228"/>
      <c r="T314" s="230">
        <f>SUM(T315:T320)</f>
        <v>0</v>
      </c>
      <c r="U314" s="12"/>
      <c r="V314" s="12"/>
      <c r="W314" s="12"/>
      <c r="X314" s="12"/>
      <c r="Y314" s="12"/>
      <c r="Z314" s="12"/>
      <c r="AA314" s="12"/>
      <c r="AB314" s="12"/>
      <c r="AC314" s="12"/>
      <c r="AD314" s="12"/>
      <c r="AE314" s="12"/>
      <c r="AR314" s="231" t="s">
        <v>146</v>
      </c>
      <c r="AT314" s="232" t="s">
        <v>75</v>
      </c>
      <c r="AU314" s="232" t="s">
        <v>84</v>
      </c>
      <c r="AY314" s="231" t="s">
        <v>125</v>
      </c>
      <c r="BK314" s="233">
        <f>SUM(BK315:BK320)</f>
        <v>0</v>
      </c>
    </row>
    <row r="315" s="2" customFormat="1" ht="14.4" customHeight="1">
      <c r="A315" s="39"/>
      <c r="B315" s="40"/>
      <c r="C315" s="236" t="s">
        <v>439</v>
      </c>
      <c r="D315" s="236" t="s">
        <v>127</v>
      </c>
      <c r="E315" s="237" t="s">
        <v>440</v>
      </c>
      <c r="F315" s="238" t="s">
        <v>441</v>
      </c>
      <c r="G315" s="239" t="s">
        <v>364</v>
      </c>
      <c r="H315" s="240">
        <v>31</v>
      </c>
      <c r="I315" s="241"/>
      <c r="J315" s="242">
        <f>ROUND(I315*H315,2)</f>
        <v>0</v>
      </c>
      <c r="K315" s="238" t="s">
        <v>131</v>
      </c>
      <c r="L315" s="45"/>
      <c r="M315" s="243" t="s">
        <v>1</v>
      </c>
      <c r="N315" s="244" t="s">
        <v>41</v>
      </c>
      <c r="O315" s="92"/>
      <c r="P315" s="245">
        <f>O315*H315</f>
        <v>0</v>
      </c>
      <c r="Q315" s="245">
        <v>0</v>
      </c>
      <c r="R315" s="245">
        <f>Q315*H315</f>
        <v>0</v>
      </c>
      <c r="S315" s="245">
        <v>0</v>
      </c>
      <c r="T315" s="246">
        <f>S315*H315</f>
        <v>0</v>
      </c>
      <c r="U315" s="39"/>
      <c r="V315" s="39"/>
      <c r="W315" s="39"/>
      <c r="X315" s="39"/>
      <c r="Y315" s="39"/>
      <c r="Z315" s="39"/>
      <c r="AA315" s="39"/>
      <c r="AB315" s="39"/>
      <c r="AC315" s="39"/>
      <c r="AD315" s="39"/>
      <c r="AE315" s="39"/>
      <c r="AR315" s="247" t="s">
        <v>442</v>
      </c>
      <c r="AT315" s="247" t="s">
        <v>127</v>
      </c>
      <c r="AU315" s="247" t="s">
        <v>86</v>
      </c>
      <c r="AY315" s="18" t="s">
        <v>125</v>
      </c>
      <c r="BE315" s="248">
        <f>IF(N315="základní",J315,0)</f>
        <v>0</v>
      </c>
      <c r="BF315" s="248">
        <f>IF(N315="snížená",J315,0)</f>
        <v>0</v>
      </c>
      <c r="BG315" s="248">
        <f>IF(N315="zákl. přenesená",J315,0)</f>
        <v>0</v>
      </c>
      <c r="BH315" s="248">
        <f>IF(N315="sníž. přenesená",J315,0)</f>
        <v>0</v>
      </c>
      <c r="BI315" s="248">
        <f>IF(N315="nulová",J315,0)</f>
        <v>0</v>
      </c>
      <c r="BJ315" s="18" t="s">
        <v>84</v>
      </c>
      <c r="BK315" s="248">
        <f>ROUND(I315*H315,2)</f>
        <v>0</v>
      </c>
      <c r="BL315" s="18" t="s">
        <v>442</v>
      </c>
      <c r="BM315" s="247" t="s">
        <v>443</v>
      </c>
    </row>
    <row r="316" s="2" customFormat="1">
      <c r="A316" s="39"/>
      <c r="B316" s="40"/>
      <c r="C316" s="41"/>
      <c r="D316" s="249" t="s">
        <v>134</v>
      </c>
      <c r="E316" s="41"/>
      <c r="F316" s="250" t="s">
        <v>444</v>
      </c>
      <c r="G316" s="41"/>
      <c r="H316" s="41"/>
      <c r="I316" s="145"/>
      <c r="J316" s="41"/>
      <c r="K316" s="41"/>
      <c r="L316" s="45"/>
      <c r="M316" s="251"/>
      <c r="N316" s="252"/>
      <c r="O316" s="92"/>
      <c r="P316" s="92"/>
      <c r="Q316" s="92"/>
      <c r="R316" s="92"/>
      <c r="S316" s="92"/>
      <c r="T316" s="93"/>
      <c r="U316" s="39"/>
      <c r="V316" s="39"/>
      <c r="W316" s="39"/>
      <c r="X316" s="39"/>
      <c r="Y316" s="39"/>
      <c r="Z316" s="39"/>
      <c r="AA316" s="39"/>
      <c r="AB316" s="39"/>
      <c r="AC316" s="39"/>
      <c r="AD316" s="39"/>
      <c r="AE316" s="39"/>
      <c r="AT316" s="18" t="s">
        <v>134</v>
      </c>
      <c r="AU316" s="18" t="s">
        <v>86</v>
      </c>
    </row>
    <row r="317" s="13" customFormat="1">
      <c r="A317" s="13"/>
      <c r="B317" s="254"/>
      <c r="C317" s="255"/>
      <c r="D317" s="249" t="s">
        <v>138</v>
      </c>
      <c r="E317" s="256" t="s">
        <v>1</v>
      </c>
      <c r="F317" s="257" t="s">
        <v>445</v>
      </c>
      <c r="G317" s="255"/>
      <c r="H317" s="258">
        <v>31</v>
      </c>
      <c r="I317" s="259"/>
      <c r="J317" s="255"/>
      <c r="K317" s="255"/>
      <c r="L317" s="260"/>
      <c r="M317" s="261"/>
      <c r="N317" s="262"/>
      <c r="O317" s="262"/>
      <c r="P317" s="262"/>
      <c r="Q317" s="262"/>
      <c r="R317" s="262"/>
      <c r="S317" s="262"/>
      <c r="T317" s="263"/>
      <c r="U317" s="13"/>
      <c r="V317" s="13"/>
      <c r="W317" s="13"/>
      <c r="X317" s="13"/>
      <c r="Y317" s="13"/>
      <c r="Z317" s="13"/>
      <c r="AA317" s="13"/>
      <c r="AB317" s="13"/>
      <c r="AC317" s="13"/>
      <c r="AD317" s="13"/>
      <c r="AE317" s="13"/>
      <c r="AT317" s="264" t="s">
        <v>138</v>
      </c>
      <c r="AU317" s="264" t="s">
        <v>86</v>
      </c>
      <c r="AV317" s="13" t="s">
        <v>86</v>
      </c>
      <c r="AW317" s="13" t="s">
        <v>32</v>
      </c>
      <c r="AX317" s="13" t="s">
        <v>84</v>
      </c>
      <c r="AY317" s="264" t="s">
        <v>125</v>
      </c>
    </row>
    <row r="318" s="2" customFormat="1" ht="14.4" customHeight="1">
      <c r="A318" s="39"/>
      <c r="B318" s="40"/>
      <c r="C318" s="276" t="s">
        <v>446</v>
      </c>
      <c r="D318" s="276" t="s">
        <v>206</v>
      </c>
      <c r="E318" s="277" t="s">
        <v>447</v>
      </c>
      <c r="F318" s="278" t="s">
        <v>448</v>
      </c>
      <c r="G318" s="279" t="s">
        <v>364</v>
      </c>
      <c r="H318" s="280">
        <v>31</v>
      </c>
      <c r="I318" s="281"/>
      <c r="J318" s="282">
        <f>ROUND(I318*H318,2)</f>
        <v>0</v>
      </c>
      <c r="K318" s="278" t="s">
        <v>131</v>
      </c>
      <c r="L318" s="283"/>
      <c r="M318" s="284" t="s">
        <v>1</v>
      </c>
      <c r="N318" s="285" t="s">
        <v>41</v>
      </c>
      <c r="O318" s="92"/>
      <c r="P318" s="245">
        <f>O318*H318</f>
        <v>0</v>
      </c>
      <c r="Q318" s="245">
        <v>0.00077999999999999999</v>
      </c>
      <c r="R318" s="245">
        <f>Q318*H318</f>
        <v>0.02418</v>
      </c>
      <c r="S318" s="245">
        <v>0</v>
      </c>
      <c r="T318" s="246">
        <f>S318*H318</f>
        <v>0</v>
      </c>
      <c r="U318" s="39"/>
      <c r="V318" s="39"/>
      <c r="W318" s="39"/>
      <c r="X318" s="39"/>
      <c r="Y318" s="39"/>
      <c r="Z318" s="39"/>
      <c r="AA318" s="39"/>
      <c r="AB318" s="39"/>
      <c r="AC318" s="39"/>
      <c r="AD318" s="39"/>
      <c r="AE318" s="39"/>
      <c r="AR318" s="247" t="s">
        <v>449</v>
      </c>
      <c r="AT318" s="247" t="s">
        <v>206</v>
      </c>
      <c r="AU318" s="247" t="s">
        <v>86</v>
      </c>
      <c r="AY318" s="18" t="s">
        <v>125</v>
      </c>
      <c r="BE318" s="248">
        <f>IF(N318="základní",J318,0)</f>
        <v>0</v>
      </c>
      <c r="BF318" s="248">
        <f>IF(N318="snížená",J318,0)</f>
        <v>0</v>
      </c>
      <c r="BG318" s="248">
        <f>IF(N318="zákl. přenesená",J318,0)</f>
        <v>0</v>
      </c>
      <c r="BH318" s="248">
        <f>IF(N318="sníž. přenesená",J318,0)</f>
        <v>0</v>
      </c>
      <c r="BI318" s="248">
        <f>IF(N318="nulová",J318,0)</f>
        <v>0</v>
      </c>
      <c r="BJ318" s="18" t="s">
        <v>84</v>
      </c>
      <c r="BK318" s="248">
        <f>ROUND(I318*H318,2)</f>
        <v>0</v>
      </c>
      <c r="BL318" s="18" t="s">
        <v>449</v>
      </c>
      <c r="BM318" s="247" t="s">
        <v>450</v>
      </c>
    </row>
    <row r="319" s="2" customFormat="1">
      <c r="A319" s="39"/>
      <c r="B319" s="40"/>
      <c r="C319" s="41"/>
      <c r="D319" s="249" t="s">
        <v>134</v>
      </c>
      <c r="E319" s="41"/>
      <c r="F319" s="250" t="s">
        <v>448</v>
      </c>
      <c r="G319" s="41"/>
      <c r="H319" s="41"/>
      <c r="I319" s="145"/>
      <c r="J319" s="41"/>
      <c r="K319" s="41"/>
      <c r="L319" s="45"/>
      <c r="M319" s="251"/>
      <c r="N319" s="252"/>
      <c r="O319" s="92"/>
      <c r="P319" s="92"/>
      <c r="Q319" s="92"/>
      <c r="R319" s="92"/>
      <c r="S319" s="92"/>
      <c r="T319" s="93"/>
      <c r="U319" s="39"/>
      <c r="V319" s="39"/>
      <c r="W319" s="39"/>
      <c r="X319" s="39"/>
      <c r="Y319" s="39"/>
      <c r="Z319" s="39"/>
      <c r="AA319" s="39"/>
      <c r="AB319" s="39"/>
      <c r="AC319" s="39"/>
      <c r="AD319" s="39"/>
      <c r="AE319" s="39"/>
      <c r="AT319" s="18" t="s">
        <v>134</v>
      </c>
      <c r="AU319" s="18" t="s">
        <v>86</v>
      </c>
    </row>
    <row r="320" s="13" customFormat="1">
      <c r="A320" s="13"/>
      <c r="B320" s="254"/>
      <c r="C320" s="255"/>
      <c r="D320" s="249" t="s">
        <v>138</v>
      </c>
      <c r="E320" s="256" t="s">
        <v>1</v>
      </c>
      <c r="F320" s="257" t="s">
        <v>451</v>
      </c>
      <c r="G320" s="255"/>
      <c r="H320" s="258">
        <v>31</v>
      </c>
      <c r="I320" s="259"/>
      <c r="J320" s="255"/>
      <c r="K320" s="255"/>
      <c r="L320" s="260"/>
      <c r="M320" s="307"/>
      <c r="N320" s="308"/>
      <c r="O320" s="308"/>
      <c r="P320" s="308"/>
      <c r="Q320" s="308"/>
      <c r="R320" s="308"/>
      <c r="S320" s="308"/>
      <c r="T320" s="309"/>
      <c r="U320" s="13"/>
      <c r="V320" s="13"/>
      <c r="W320" s="13"/>
      <c r="X320" s="13"/>
      <c r="Y320" s="13"/>
      <c r="Z320" s="13"/>
      <c r="AA320" s="13"/>
      <c r="AB320" s="13"/>
      <c r="AC320" s="13"/>
      <c r="AD320" s="13"/>
      <c r="AE320" s="13"/>
      <c r="AT320" s="264" t="s">
        <v>138</v>
      </c>
      <c r="AU320" s="264" t="s">
        <v>86</v>
      </c>
      <c r="AV320" s="13" t="s">
        <v>86</v>
      </c>
      <c r="AW320" s="13" t="s">
        <v>32</v>
      </c>
      <c r="AX320" s="13" t="s">
        <v>84</v>
      </c>
      <c r="AY320" s="264" t="s">
        <v>125</v>
      </c>
    </row>
    <row r="321" s="2" customFormat="1" ht="6.96" customHeight="1">
      <c r="A321" s="39"/>
      <c r="B321" s="67"/>
      <c r="C321" s="68"/>
      <c r="D321" s="68"/>
      <c r="E321" s="68"/>
      <c r="F321" s="68"/>
      <c r="G321" s="68"/>
      <c r="H321" s="68"/>
      <c r="I321" s="184"/>
      <c r="J321" s="68"/>
      <c r="K321" s="68"/>
      <c r="L321" s="45"/>
      <c r="M321" s="39"/>
      <c r="O321" s="39"/>
      <c r="P321" s="39"/>
      <c r="Q321" s="39"/>
      <c r="R321" s="39"/>
      <c r="S321" s="39"/>
      <c r="T321" s="39"/>
      <c r="U321" s="39"/>
      <c r="V321" s="39"/>
      <c r="W321" s="39"/>
      <c r="X321" s="39"/>
      <c r="Y321" s="39"/>
      <c r="Z321" s="39"/>
      <c r="AA321" s="39"/>
      <c r="AB321" s="39"/>
      <c r="AC321" s="39"/>
      <c r="AD321" s="39"/>
      <c r="AE321" s="39"/>
    </row>
  </sheetData>
  <sheetProtection sheet="1" autoFilter="0" formatColumns="0" formatRows="0" objects="1" scenarios="1" spinCount="100000" saltValue="+E2mSceIrwRGh4fDxGa4E5ZfEdchRWqnBTenMU9G2SRCouCMl047sOuh2AM5sMTQ63b1JYKcSoiUzhj/E0ZoxQ==" hashValue="LabyL1Z1JnP2zW6rTiBGo+p0aBezqBawbBoMVvf+Gl+c0ajXhZCYCu+btHxx40lesfYYKYjQE4kmS3OyuXoIeA==" algorithmName="SHA-512" password="CC35"/>
  <autoFilter ref="C126:K320"/>
  <mergeCells count="9">
    <mergeCell ref="E7:H7"/>
    <mergeCell ref="E9:H9"/>
    <mergeCell ref="E18:H18"/>
    <mergeCell ref="E27:H27"/>
    <mergeCell ref="E85:H85"/>
    <mergeCell ref="E87:H87"/>
    <mergeCell ref="E117:H117"/>
    <mergeCell ref="E119:H11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37"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7"/>
      <c r="L2" s="1"/>
      <c r="M2" s="1"/>
      <c r="N2" s="1"/>
      <c r="O2" s="1"/>
      <c r="P2" s="1"/>
      <c r="Q2" s="1"/>
      <c r="R2" s="1"/>
      <c r="S2" s="1"/>
      <c r="T2" s="1"/>
      <c r="U2" s="1"/>
      <c r="V2" s="1"/>
      <c r="AT2" s="18" t="s">
        <v>89</v>
      </c>
    </row>
    <row r="3" hidden="1" s="1" customFormat="1" ht="6.96" customHeight="1">
      <c r="B3" s="138"/>
      <c r="C3" s="139"/>
      <c r="D3" s="139"/>
      <c r="E3" s="139"/>
      <c r="F3" s="139"/>
      <c r="G3" s="139"/>
      <c r="H3" s="139"/>
      <c r="I3" s="140"/>
      <c r="J3" s="139"/>
      <c r="K3" s="139"/>
      <c r="L3" s="21"/>
      <c r="AT3" s="18" t="s">
        <v>86</v>
      </c>
    </row>
    <row r="4" hidden="1" s="1" customFormat="1" ht="24.96" customHeight="1">
      <c r="B4" s="21"/>
      <c r="D4" s="141" t="s">
        <v>91</v>
      </c>
      <c r="I4" s="137"/>
      <c r="L4" s="21"/>
      <c r="M4" s="142" t="s">
        <v>10</v>
      </c>
      <c r="AT4" s="18" t="s">
        <v>4</v>
      </c>
    </row>
    <row r="5" hidden="1" s="1" customFormat="1" ht="6.96" customHeight="1">
      <c r="B5" s="21"/>
      <c r="I5" s="137"/>
      <c r="L5" s="21"/>
    </row>
    <row r="6" hidden="1" s="1" customFormat="1" ht="12" customHeight="1">
      <c r="B6" s="21"/>
      <c r="D6" s="143" t="s">
        <v>16</v>
      </c>
      <c r="I6" s="137"/>
      <c r="L6" s="21"/>
    </row>
    <row r="7" hidden="1" s="1" customFormat="1" ht="16.5" customHeight="1">
      <c r="B7" s="21"/>
      <c r="E7" s="144" t="str">
        <f>'Rekapitulace stavby'!K6</f>
        <v>Břeclav - Gen. Šimka, zpevněná plocha</v>
      </c>
      <c r="F7" s="143"/>
      <c r="G7" s="143"/>
      <c r="H7" s="143"/>
      <c r="I7" s="137"/>
      <c r="L7" s="21"/>
    </row>
    <row r="8" hidden="1" s="2" customFormat="1" ht="12" customHeight="1">
      <c r="A8" s="39"/>
      <c r="B8" s="45"/>
      <c r="C8" s="39"/>
      <c r="D8" s="143" t="s">
        <v>92</v>
      </c>
      <c r="E8" s="39"/>
      <c r="F8" s="39"/>
      <c r="G8" s="39"/>
      <c r="H8" s="39"/>
      <c r="I8" s="145"/>
      <c r="J8" s="39"/>
      <c r="K8" s="39"/>
      <c r="L8" s="64"/>
      <c r="S8" s="39"/>
      <c r="T8" s="39"/>
      <c r="U8" s="39"/>
      <c r="V8" s="39"/>
      <c r="W8" s="39"/>
      <c r="X8" s="39"/>
      <c r="Y8" s="39"/>
      <c r="Z8" s="39"/>
      <c r="AA8" s="39"/>
      <c r="AB8" s="39"/>
      <c r="AC8" s="39"/>
      <c r="AD8" s="39"/>
      <c r="AE8" s="39"/>
    </row>
    <row r="9" hidden="1" s="2" customFormat="1" ht="16.5" customHeight="1">
      <c r="A9" s="39"/>
      <c r="B9" s="45"/>
      <c r="C9" s="39"/>
      <c r="D9" s="39"/>
      <c r="E9" s="146" t="s">
        <v>452</v>
      </c>
      <c r="F9" s="39"/>
      <c r="G9" s="39"/>
      <c r="H9" s="39"/>
      <c r="I9" s="145"/>
      <c r="J9" s="39"/>
      <c r="K9" s="39"/>
      <c r="L9" s="64"/>
      <c r="S9" s="39"/>
      <c r="T9" s="39"/>
      <c r="U9" s="39"/>
      <c r="V9" s="39"/>
      <c r="W9" s="39"/>
      <c r="X9" s="39"/>
      <c r="Y9" s="39"/>
      <c r="Z9" s="39"/>
      <c r="AA9" s="39"/>
      <c r="AB9" s="39"/>
      <c r="AC9" s="39"/>
      <c r="AD9" s="39"/>
      <c r="AE9" s="39"/>
    </row>
    <row r="10" hidden="1" s="2" customFormat="1">
      <c r="A10" s="39"/>
      <c r="B10" s="45"/>
      <c r="C10" s="39"/>
      <c r="D10" s="39"/>
      <c r="E10" s="39"/>
      <c r="F10" s="39"/>
      <c r="G10" s="39"/>
      <c r="H10" s="39"/>
      <c r="I10" s="145"/>
      <c r="J10" s="39"/>
      <c r="K10" s="39"/>
      <c r="L10" s="64"/>
      <c r="S10" s="39"/>
      <c r="T10" s="39"/>
      <c r="U10" s="39"/>
      <c r="V10" s="39"/>
      <c r="W10" s="39"/>
      <c r="X10" s="39"/>
      <c r="Y10" s="39"/>
      <c r="Z10" s="39"/>
      <c r="AA10" s="39"/>
      <c r="AB10" s="39"/>
      <c r="AC10" s="39"/>
      <c r="AD10" s="39"/>
      <c r="AE10" s="39"/>
    </row>
    <row r="11" hidden="1" s="2" customFormat="1" ht="12" customHeight="1">
      <c r="A11" s="39"/>
      <c r="B11" s="45"/>
      <c r="C11" s="39"/>
      <c r="D11" s="143" t="s">
        <v>18</v>
      </c>
      <c r="E11" s="39"/>
      <c r="F11" s="147" t="s">
        <v>90</v>
      </c>
      <c r="G11" s="39"/>
      <c r="H11" s="39"/>
      <c r="I11" s="148" t="s">
        <v>20</v>
      </c>
      <c r="J11" s="147" t="s">
        <v>1</v>
      </c>
      <c r="K11" s="39"/>
      <c r="L11" s="64"/>
      <c r="S11" s="39"/>
      <c r="T11" s="39"/>
      <c r="U11" s="39"/>
      <c r="V11" s="39"/>
      <c r="W11" s="39"/>
      <c r="X11" s="39"/>
      <c r="Y11" s="39"/>
      <c r="Z11" s="39"/>
      <c r="AA11" s="39"/>
      <c r="AB11" s="39"/>
      <c r="AC11" s="39"/>
      <c r="AD11" s="39"/>
      <c r="AE11" s="39"/>
    </row>
    <row r="12" hidden="1" s="2" customFormat="1" ht="12" customHeight="1">
      <c r="A12" s="39"/>
      <c r="B12" s="45"/>
      <c r="C12" s="39"/>
      <c r="D12" s="143" t="s">
        <v>22</v>
      </c>
      <c r="E12" s="39"/>
      <c r="F12" s="147" t="s">
        <v>453</v>
      </c>
      <c r="G12" s="39"/>
      <c r="H12" s="39"/>
      <c r="I12" s="148" t="s">
        <v>24</v>
      </c>
      <c r="J12" s="149" t="str">
        <f>'Rekapitulace stavby'!AN8</f>
        <v>3. 4. 2021</v>
      </c>
      <c r="K12" s="39"/>
      <c r="L12" s="64"/>
      <c r="S12" s="39"/>
      <c r="T12" s="39"/>
      <c r="U12" s="39"/>
      <c r="V12" s="39"/>
      <c r="W12" s="39"/>
      <c r="X12" s="39"/>
      <c r="Y12" s="39"/>
      <c r="Z12" s="39"/>
      <c r="AA12" s="39"/>
      <c r="AB12" s="39"/>
      <c r="AC12" s="39"/>
      <c r="AD12" s="39"/>
      <c r="AE12" s="39"/>
    </row>
    <row r="13" hidden="1" s="2" customFormat="1" ht="10.8" customHeight="1">
      <c r="A13" s="39"/>
      <c r="B13" s="45"/>
      <c r="C13" s="39"/>
      <c r="D13" s="39"/>
      <c r="E13" s="39"/>
      <c r="F13" s="39"/>
      <c r="G13" s="39"/>
      <c r="H13" s="39"/>
      <c r="I13" s="145"/>
      <c r="J13" s="39"/>
      <c r="K13" s="39"/>
      <c r="L13" s="64"/>
      <c r="S13" s="39"/>
      <c r="T13" s="39"/>
      <c r="U13" s="39"/>
      <c r="V13" s="39"/>
      <c r="W13" s="39"/>
      <c r="X13" s="39"/>
      <c r="Y13" s="39"/>
      <c r="Z13" s="39"/>
      <c r="AA13" s="39"/>
      <c r="AB13" s="39"/>
      <c r="AC13" s="39"/>
      <c r="AD13" s="39"/>
      <c r="AE13" s="39"/>
    </row>
    <row r="14" hidden="1" s="2" customFormat="1" ht="12" customHeight="1">
      <c r="A14" s="39"/>
      <c r="B14" s="45"/>
      <c r="C14" s="39"/>
      <c r="D14" s="143" t="s">
        <v>26</v>
      </c>
      <c r="E14" s="39"/>
      <c r="F14" s="39"/>
      <c r="G14" s="39"/>
      <c r="H14" s="39"/>
      <c r="I14" s="148" t="s">
        <v>27</v>
      </c>
      <c r="J14" s="147" t="s">
        <v>1</v>
      </c>
      <c r="K14" s="39"/>
      <c r="L14" s="64"/>
      <c r="S14" s="39"/>
      <c r="T14" s="39"/>
      <c r="U14" s="39"/>
      <c r="V14" s="39"/>
      <c r="W14" s="39"/>
      <c r="X14" s="39"/>
      <c r="Y14" s="39"/>
      <c r="Z14" s="39"/>
      <c r="AA14" s="39"/>
      <c r="AB14" s="39"/>
      <c r="AC14" s="39"/>
      <c r="AD14" s="39"/>
      <c r="AE14" s="39"/>
    </row>
    <row r="15" hidden="1" s="2" customFormat="1" ht="18" customHeight="1">
      <c r="A15" s="39"/>
      <c r="B15" s="45"/>
      <c r="C15" s="39"/>
      <c r="D15" s="39"/>
      <c r="E15" s="147" t="s">
        <v>454</v>
      </c>
      <c r="F15" s="39"/>
      <c r="G15" s="39"/>
      <c r="H15" s="39"/>
      <c r="I15" s="148" t="s">
        <v>28</v>
      </c>
      <c r="J15" s="147" t="s">
        <v>1</v>
      </c>
      <c r="K15" s="39"/>
      <c r="L15" s="64"/>
      <c r="S15" s="39"/>
      <c r="T15" s="39"/>
      <c r="U15" s="39"/>
      <c r="V15" s="39"/>
      <c r="W15" s="39"/>
      <c r="X15" s="39"/>
      <c r="Y15" s="39"/>
      <c r="Z15" s="39"/>
      <c r="AA15" s="39"/>
      <c r="AB15" s="39"/>
      <c r="AC15" s="39"/>
      <c r="AD15" s="39"/>
      <c r="AE15" s="39"/>
    </row>
    <row r="16" hidden="1" s="2" customFormat="1" ht="6.96" customHeight="1">
      <c r="A16" s="39"/>
      <c r="B16" s="45"/>
      <c r="C16" s="39"/>
      <c r="D16" s="39"/>
      <c r="E16" s="39"/>
      <c r="F16" s="39"/>
      <c r="G16" s="39"/>
      <c r="H16" s="39"/>
      <c r="I16" s="145"/>
      <c r="J16" s="39"/>
      <c r="K16" s="39"/>
      <c r="L16" s="64"/>
      <c r="S16" s="39"/>
      <c r="T16" s="39"/>
      <c r="U16" s="39"/>
      <c r="V16" s="39"/>
      <c r="W16" s="39"/>
      <c r="X16" s="39"/>
      <c r="Y16" s="39"/>
      <c r="Z16" s="39"/>
      <c r="AA16" s="39"/>
      <c r="AB16" s="39"/>
      <c r="AC16" s="39"/>
      <c r="AD16" s="39"/>
      <c r="AE16" s="39"/>
    </row>
    <row r="17" hidden="1" s="2" customFormat="1" ht="12" customHeight="1">
      <c r="A17" s="39"/>
      <c r="B17" s="45"/>
      <c r="C17" s="39"/>
      <c r="D17" s="143" t="s">
        <v>29</v>
      </c>
      <c r="E17" s="39"/>
      <c r="F17" s="39"/>
      <c r="G17" s="39"/>
      <c r="H17" s="39"/>
      <c r="I17" s="148" t="s">
        <v>27</v>
      </c>
      <c r="J17" s="34" t="str">
        <f>'Rekapitulace stavby'!AN13</f>
        <v>Vyplň údaj</v>
      </c>
      <c r="K17" s="39"/>
      <c r="L17" s="64"/>
      <c r="S17" s="39"/>
      <c r="T17" s="39"/>
      <c r="U17" s="39"/>
      <c r="V17" s="39"/>
      <c r="W17" s="39"/>
      <c r="X17" s="39"/>
      <c r="Y17" s="39"/>
      <c r="Z17" s="39"/>
      <c r="AA17" s="39"/>
      <c r="AB17" s="39"/>
      <c r="AC17" s="39"/>
      <c r="AD17" s="39"/>
      <c r="AE17" s="39"/>
    </row>
    <row r="18" hidden="1" s="2" customFormat="1" ht="18" customHeight="1">
      <c r="A18" s="39"/>
      <c r="B18" s="45"/>
      <c r="C18" s="39"/>
      <c r="D18" s="39"/>
      <c r="E18" s="34" t="str">
        <f>'Rekapitulace stavby'!E14</f>
        <v>Vyplň údaj</v>
      </c>
      <c r="F18" s="147"/>
      <c r="G18" s="147"/>
      <c r="H18" s="147"/>
      <c r="I18" s="148" t="s">
        <v>28</v>
      </c>
      <c r="J18" s="34" t="str">
        <f>'Rekapitulace stavby'!AN14</f>
        <v>Vyplň údaj</v>
      </c>
      <c r="K18" s="39"/>
      <c r="L18" s="64"/>
      <c r="S18" s="39"/>
      <c r="T18" s="39"/>
      <c r="U18" s="39"/>
      <c r="V18" s="39"/>
      <c r="W18" s="39"/>
      <c r="X18" s="39"/>
      <c r="Y18" s="39"/>
      <c r="Z18" s="39"/>
      <c r="AA18" s="39"/>
      <c r="AB18" s="39"/>
      <c r="AC18" s="39"/>
      <c r="AD18" s="39"/>
      <c r="AE18" s="39"/>
    </row>
    <row r="19" hidden="1" s="2" customFormat="1" ht="6.96" customHeight="1">
      <c r="A19" s="39"/>
      <c r="B19" s="45"/>
      <c r="C19" s="39"/>
      <c r="D19" s="39"/>
      <c r="E19" s="39"/>
      <c r="F19" s="39"/>
      <c r="G19" s="39"/>
      <c r="H19" s="39"/>
      <c r="I19" s="145"/>
      <c r="J19" s="39"/>
      <c r="K19" s="39"/>
      <c r="L19" s="64"/>
      <c r="S19" s="39"/>
      <c r="T19" s="39"/>
      <c r="U19" s="39"/>
      <c r="V19" s="39"/>
      <c r="W19" s="39"/>
      <c r="X19" s="39"/>
      <c r="Y19" s="39"/>
      <c r="Z19" s="39"/>
      <c r="AA19" s="39"/>
      <c r="AB19" s="39"/>
      <c r="AC19" s="39"/>
      <c r="AD19" s="39"/>
      <c r="AE19" s="39"/>
    </row>
    <row r="20" hidden="1" s="2" customFormat="1" ht="12" customHeight="1">
      <c r="A20" s="39"/>
      <c r="B20" s="45"/>
      <c r="C20" s="39"/>
      <c r="D20" s="143" t="s">
        <v>31</v>
      </c>
      <c r="E20" s="39"/>
      <c r="F20" s="39"/>
      <c r="G20" s="39"/>
      <c r="H20" s="39"/>
      <c r="I20" s="148" t="s">
        <v>27</v>
      </c>
      <c r="J20" s="147" t="str">
        <f>IF('Rekapitulace stavby'!AN16="","",'Rekapitulace stavby'!AN16)</f>
        <v/>
      </c>
      <c r="K20" s="39"/>
      <c r="L20" s="64"/>
      <c r="S20" s="39"/>
      <c r="T20" s="39"/>
      <c r="U20" s="39"/>
      <c r="V20" s="39"/>
      <c r="W20" s="39"/>
      <c r="X20" s="39"/>
      <c r="Y20" s="39"/>
      <c r="Z20" s="39"/>
      <c r="AA20" s="39"/>
      <c r="AB20" s="39"/>
      <c r="AC20" s="39"/>
      <c r="AD20" s="39"/>
      <c r="AE20" s="39"/>
    </row>
    <row r="21" hidden="1" s="2" customFormat="1" ht="18" customHeight="1">
      <c r="A21" s="39"/>
      <c r="B21" s="45"/>
      <c r="C21" s="39"/>
      <c r="D21" s="39"/>
      <c r="E21" s="147" t="str">
        <f>IF('Rekapitulace stavby'!E17="","",'Rekapitulace stavby'!E17)</f>
        <v xml:space="preserve"> </v>
      </c>
      <c r="F21" s="39"/>
      <c r="G21" s="39"/>
      <c r="H21" s="39"/>
      <c r="I21" s="148" t="s">
        <v>28</v>
      </c>
      <c r="J21" s="147" t="str">
        <f>IF('Rekapitulace stavby'!AN17="","",'Rekapitulace stavby'!AN17)</f>
        <v/>
      </c>
      <c r="K21" s="39"/>
      <c r="L21" s="64"/>
      <c r="S21" s="39"/>
      <c r="T21" s="39"/>
      <c r="U21" s="39"/>
      <c r="V21" s="39"/>
      <c r="W21" s="39"/>
      <c r="X21" s="39"/>
      <c r="Y21" s="39"/>
      <c r="Z21" s="39"/>
      <c r="AA21" s="39"/>
      <c r="AB21" s="39"/>
      <c r="AC21" s="39"/>
      <c r="AD21" s="39"/>
      <c r="AE21" s="39"/>
    </row>
    <row r="22" hidden="1" s="2" customFormat="1" ht="6.96" customHeight="1">
      <c r="A22" s="39"/>
      <c r="B22" s="45"/>
      <c r="C22" s="39"/>
      <c r="D22" s="39"/>
      <c r="E22" s="39"/>
      <c r="F22" s="39"/>
      <c r="G22" s="39"/>
      <c r="H22" s="39"/>
      <c r="I22" s="145"/>
      <c r="J22" s="39"/>
      <c r="K22" s="39"/>
      <c r="L22" s="64"/>
      <c r="S22" s="39"/>
      <c r="T22" s="39"/>
      <c r="U22" s="39"/>
      <c r="V22" s="39"/>
      <c r="W22" s="39"/>
      <c r="X22" s="39"/>
      <c r="Y22" s="39"/>
      <c r="Z22" s="39"/>
      <c r="AA22" s="39"/>
      <c r="AB22" s="39"/>
      <c r="AC22" s="39"/>
      <c r="AD22" s="39"/>
      <c r="AE22" s="39"/>
    </row>
    <row r="23" hidden="1" s="2" customFormat="1" ht="12" customHeight="1">
      <c r="A23" s="39"/>
      <c r="B23" s="45"/>
      <c r="C23" s="39"/>
      <c r="D23" s="143" t="s">
        <v>33</v>
      </c>
      <c r="E23" s="39"/>
      <c r="F23" s="39"/>
      <c r="G23" s="39"/>
      <c r="H23" s="39"/>
      <c r="I23" s="148" t="s">
        <v>27</v>
      </c>
      <c r="J23" s="147" t="s">
        <v>1</v>
      </c>
      <c r="K23" s="39"/>
      <c r="L23" s="64"/>
      <c r="S23" s="39"/>
      <c r="T23" s="39"/>
      <c r="U23" s="39"/>
      <c r="V23" s="39"/>
      <c r="W23" s="39"/>
      <c r="X23" s="39"/>
      <c r="Y23" s="39"/>
      <c r="Z23" s="39"/>
      <c r="AA23" s="39"/>
      <c r="AB23" s="39"/>
      <c r="AC23" s="39"/>
      <c r="AD23" s="39"/>
      <c r="AE23" s="39"/>
    </row>
    <row r="24" hidden="1" s="2" customFormat="1" ht="18" customHeight="1">
      <c r="A24" s="39"/>
      <c r="B24" s="45"/>
      <c r="C24" s="39"/>
      <c r="D24" s="39"/>
      <c r="E24" s="147" t="s">
        <v>34</v>
      </c>
      <c r="F24" s="39"/>
      <c r="G24" s="39"/>
      <c r="H24" s="39"/>
      <c r="I24" s="148" t="s">
        <v>28</v>
      </c>
      <c r="J24" s="147" t="s">
        <v>1</v>
      </c>
      <c r="K24" s="39"/>
      <c r="L24" s="64"/>
      <c r="S24" s="39"/>
      <c r="T24" s="39"/>
      <c r="U24" s="39"/>
      <c r="V24" s="39"/>
      <c r="W24" s="39"/>
      <c r="X24" s="39"/>
      <c r="Y24" s="39"/>
      <c r="Z24" s="39"/>
      <c r="AA24" s="39"/>
      <c r="AB24" s="39"/>
      <c r="AC24" s="39"/>
      <c r="AD24" s="39"/>
      <c r="AE24" s="39"/>
    </row>
    <row r="25" hidden="1" s="2" customFormat="1" ht="6.96" customHeight="1">
      <c r="A25" s="39"/>
      <c r="B25" s="45"/>
      <c r="C25" s="39"/>
      <c r="D25" s="39"/>
      <c r="E25" s="39"/>
      <c r="F25" s="39"/>
      <c r="G25" s="39"/>
      <c r="H25" s="39"/>
      <c r="I25" s="145"/>
      <c r="J25" s="39"/>
      <c r="K25" s="39"/>
      <c r="L25" s="64"/>
      <c r="S25" s="39"/>
      <c r="T25" s="39"/>
      <c r="U25" s="39"/>
      <c r="V25" s="39"/>
      <c r="W25" s="39"/>
      <c r="X25" s="39"/>
      <c r="Y25" s="39"/>
      <c r="Z25" s="39"/>
      <c r="AA25" s="39"/>
      <c r="AB25" s="39"/>
      <c r="AC25" s="39"/>
      <c r="AD25" s="39"/>
      <c r="AE25" s="39"/>
    </row>
    <row r="26" hidden="1" s="2" customFormat="1" ht="12" customHeight="1">
      <c r="A26" s="39"/>
      <c r="B26" s="45"/>
      <c r="C26" s="39"/>
      <c r="D26" s="143" t="s">
        <v>35</v>
      </c>
      <c r="E26" s="39"/>
      <c r="F26" s="39"/>
      <c r="G26" s="39"/>
      <c r="H26" s="39"/>
      <c r="I26" s="145"/>
      <c r="J26" s="39"/>
      <c r="K26" s="39"/>
      <c r="L26" s="64"/>
      <c r="S26" s="39"/>
      <c r="T26" s="39"/>
      <c r="U26" s="39"/>
      <c r="V26" s="39"/>
      <c r="W26" s="39"/>
      <c r="X26" s="39"/>
      <c r="Y26" s="39"/>
      <c r="Z26" s="39"/>
      <c r="AA26" s="39"/>
      <c r="AB26" s="39"/>
      <c r="AC26" s="39"/>
      <c r="AD26" s="39"/>
      <c r="AE26" s="39"/>
    </row>
    <row r="27" hidden="1" s="8" customFormat="1" ht="16.5" customHeight="1">
      <c r="A27" s="150"/>
      <c r="B27" s="151"/>
      <c r="C27" s="150"/>
      <c r="D27" s="150"/>
      <c r="E27" s="152" t="s">
        <v>1</v>
      </c>
      <c r="F27" s="152"/>
      <c r="G27" s="152"/>
      <c r="H27" s="152"/>
      <c r="I27" s="153"/>
      <c r="J27" s="150"/>
      <c r="K27" s="150"/>
      <c r="L27" s="154"/>
      <c r="S27" s="150"/>
      <c r="T27" s="150"/>
      <c r="U27" s="150"/>
      <c r="V27" s="150"/>
      <c r="W27" s="150"/>
      <c r="X27" s="150"/>
      <c r="Y27" s="150"/>
      <c r="Z27" s="150"/>
      <c r="AA27" s="150"/>
      <c r="AB27" s="150"/>
      <c r="AC27" s="150"/>
      <c r="AD27" s="150"/>
      <c r="AE27" s="150"/>
    </row>
    <row r="28" hidden="1" s="2" customFormat="1" ht="6.96" customHeight="1">
      <c r="A28" s="39"/>
      <c r="B28" s="45"/>
      <c r="C28" s="39"/>
      <c r="D28" s="39"/>
      <c r="E28" s="39"/>
      <c r="F28" s="39"/>
      <c r="G28" s="39"/>
      <c r="H28" s="39"/>
      <c r="I28" s="145"/>
      <c r="J28" s="39"/>
      <c r="K28" s="39"/>
      <c r="L28" s="64"/>
      <c r="S28" s="39"/>
      <c r="T28" s="39"/>
      <c r="U28" s="39"/>
      <c r="V28" s="39"/>
      <c r="W28" s="39"/>
      <c r="X28" s="39"/>
      <c r="Y28" s="39"/>
      <c r="Z28" s="39"/>
      <c r="AA28" s="39"/>
      <c r="AB28" s="39"/>
      <c r="AC28" s="39"/>
      <c r="AD28" s="39"/>
      <c r="AE28" s="39"/>
    </row>
    <row r="29" hidden="1" s="2" customFormat="1" ht="6.96" customHeight="1">
      <c r="A29" s="39"/>
      <c r="B29" s="45"/>
      <c r="C29" s="39"/>
      <c r="D29" s="155"/>
      <c r="E29" s="155"/>
      <c r="F29" s="155"/>
      <c r="G29" s="155"/>
      <c r="H29" s="155"/>
      <c r="I29" s="156"/>
      <c r="J29" s="155"/>
      <c r="K29" s="155"/>
      <c r="L29" s="64"/>
      <c r="S29" s="39"/>
      <c r="T29" s="39"/>
      <c r="U29" s="39"/>
      <c r="V29" s="39"/>
      <c r="W29" s="39"/>
      <c r="X29" s="39"/>
      <c r="Y29" s="39"/>
      <c r="Z29" s="39"/>
      <c r="AA29" s="39"/>
      <c r="AB29" s="39"/>
      <c r="AC29" s="39"/>
      <c r="AD29" s="39"/>
      <c r="AE29" s="39"/>
    </row>
    <row r="30" hidden="1" s="2" customFormat="1" ht="25.44" customHeight="1">
      <c r="A30" s="39"/>
      <c r="B30" s="45"/>
      <c r="C30" s="39"/>
      <c r="D30" s="157" t="s">
        <v>36</v>
      </c>
      <c r="E30" s="39"/>
      <c r="F30" s="39"/>
      <c r="G30" s="39"/>
      <c r="H30" s="39"/>
      <c r="I30" s="145"/>
      <c r="J30" s="158">
        <f>ROUND(J120, 2)</f>
        <v>0</v>
      </c>
      <c r="K30" s="39"/>
      <c r="L30" s="64"/>
      <c r="S30" s="39"/>
      <c r="T30" s="39"/>
      <c r="U30" s="39"/>
      <c r="V30" s="39"/>
      <c r="W30" s="39"/>
      <c r="X30" s="39"/>
      <c r="Y30" s="39"/>
      <c r="Z30" s="39"/>
      <c r="AA30" s="39"/>
      <c r="AB30" s="39"/>
      <c r="AC30" s="39"/>
      <c r="AD30" s="39"/>
      <c r="AE30" s="39"/>
    </row>
    <row r="31" hidden="1" s="2" customFormat="1" ht="6.96" customHeight="1">
      <c r="A31" s="39"/>
      <c r="B31" s="45"/>
      <c r="C31" s="39"/>
      <c r="D31" s="155"/>
      <c r="E31" s="155"/>
      <c r="F31" s="155"/>
      <c r="G31" s="155"/>
      <c r="H31" s="155"/>
      <c r="I31" s="156"/>
      <c r="J31" s="155"/>
      <c r="K31" s="155"/>
      <c r="L31" s="64"/>
      <c r="S31" s="39"/>
      <c r="T31" s="39"/>
      <c r="U31" s="39"/>
      <c r="V31" s="39"/>
      <c r="W31" s="39"/>
      <c r="X31" s="39"/>
      <c r="Y31" s="39"/>
      <c r="Z31" s="39"/>
      <c r="AA31" s="39"/>
      <c r="AB31" s="39"/>
      <c r="AC31" s="39"/>
      <c r="AD31" s="39"/>
      <c r="AE31" s="39"/>
    </row>
    <row r="32" hidden="1" s="2" customFormat="1" ht="14.4" customHeight="1">
      <c r="A32" s="39"/>
      <c r="B32" s="45"/>
      <c r="C32" s="39"/>
      <c r="D32" s="39"/>
      <c r="E32" s="39"/>
      <c r="F32" s="159" t="s">
        <v>38</v>
      </c>
      <c r="G32" s="39"/>
      <c r="H32" s="39"/>
      <c r="I32" s="160" t="s">
        <v>37</v>
      </c>
      <c r="J32" s="159" t="s">
        <v>39</v>
      </c>
      <c r="K32" s="39"/>
      <c r="L32" s="64"/>
      <c r="S32" s="39"/>
      <c r="T32" s="39"/>
      <c r="U32" s="39"/>
      <c r="V32" s="39"/>
      <c r="W32" s="39"/>
      <c r="X32" s="39"/>
      <c r="Y32" s="39"/>
      <c r="Z32" s="39"/>
      <c r="AA32" s="39"/>
      <c r="AB32" s="39"/>
      <c r="AC32" s="39"/>
      <c r="AD32" s="39"/>
      <c r="AE32" s="39"/>
    </row>
    <row r="33" hidden="1" s="2" customFormat="1" ht="14.4" customHeight="1">
      <c r="A33" s="39"/>
      <c r="B33" s="45"/>
      <c r="C33" s="39"/>
      <c r="D33" s="161" t="s">
        <v>40</v>
      </c>
      <c r="E33" s="143" t="s">
        <v>41</v>
      </c>
      <c r="F33" s="162">
        <f>ROUND((SUM(BE120:BE148)),  2)</f>
        <v>0</v>
      </c>
      <c r="G33" s="39"/>
      <c r="H33" s="39"/>
      <c r="I33" s="163">
        <v>0.20999999999999999</v>
      </c>
      <c r="J33" s="162">
        <f>ROUND(((SUM(BE120:BE148))*I33),  2)</f>
        <v>0</v>
      </c>
      <c r="K33" s="39"/>
      <c r="L33" s="64"/>
      <c r="S33" s="39"/>
      <c r="T33" s="39"/>
      <c r="U33" s="39"/>
      <c r="V33" s="39"/>
      <c r="W33" s="39"/>
      <c r="X33" s="39"/>
      <c r="Y33" s="39"/>
      <c r="Z33" s="39"/>
      <c r="AA33" s="39"/>
      <c r="AB33" s="39"/>
      <c r="AC33" s="39"/>
      <c r="AD33" s="39"/>
      <c r="AE33" s="39"/>
    </row>
    <row r="34" hidden="1" s="2" customFormat="1" ht="14.4" customHeight="1">
      <c r="A34" s="39"/>
      <c r="B34" s="45"/>
      <c r="C34" s="39"/>
      <c r="D34" s="39"/>
      <c r="E34" s="143" t="s">
        <v>42</v>
      </c>
      <c r="F34" s="162">
        <f>ROUND((SUM(BF120:BF148)),  2)</f>
        <v>0</v>
      </c>
      <c r="G34" s="39"/>
      <c r="H34" s="39"/>
      <c r="I34" s="163">
        <v>0.14999999999999999</v>
      </c>
      <c r="J34" s="162">
        <f>ROUND(((SUM(BF120:BF148))*I34),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3" t="s">
        <v>43</v>
      </c>
      <c r="F35" s="162">
        <f>ROUND((SUM(BG120:BG148)),  2)</f>
        <v>0</v>
      </c>
      <c r="G35" s="39"/>
      <c r="H35" s="39"/>
      <c r="I35" s="163">
        <v>0.20999999999999999</v>
      </c>
      <c r="J35" s="162">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3" t="s">
        <v>44</v>
      </c>
      <c r="F36" s="162">
        <f>ROUND((SUM(BH120:BH148)),  2)</f>
        <v>0</v>
      </c>
      <c r="G36" s="39"/>
      <c r="H36" s="39"/>
      <c r="I36" s="163">
        <v>0.14999999999999999</v>
      </c>
      <c r="J36" s="162">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3" t="s">
        <v>45</v>
      </c>
      <c r="F37" s="162">
        <f>ROUND((SUM(BI120:BI148)),  2)</f>
        <v>0</v>
      </c>
      <c r="G37" s="39"/>
      <c r="H37" s="39"/>
      <c r="I37" s="163">
        <v>0</v>
      </c>
      <c r="J37" s="162">
        <f>0</f>
        <v>0</v>
      </c>
      <c r="K37" s="39"/>
      <c r="L37" s="64"/>
      <c r="S37" s="39"/>
      <c r="T37" s="39"/>
      <c r="U37" s="39"/>
      <c r="V37" s="39"/>
      <c r="W37" s="39"/>
      <c r="X37" s="39"/>
      <c r="Y37" s="39"/>
      <c r="Z37" s="39"/>
      <c r="AA37" s="39"/>
      <c r="AB37" s="39"/>
      <c r="AC37" s="39"/>
      <c r="AD37" s="39"/>
      <c r="AE37" s="39"/>
    </row>
    <row r="38" hidden="1" s="2" customFormat="1" ht="6.96" customHeight="1">
      <c r="A38" s="39"/>
      <c r="B38" s="45"/>
      <c r="C38" s="39"/>
      <c r="D38" s="39"/>
      <c r="E38" s="39"/>
      <c r="F38" s="39"/>
      <c r="G38" s="39"/>
      <c r="H38" s="39"/>
      <c r="I38" s="145"/>
      <c r="J38" s="39"/>
      <c r="K38" s="39"/>
      <c r="L38" s="64"/>
      <c r="S38" s="39"/>
      <c r="T38" s="39"/>
      <c r="U38" s="39"/>
      <c r="V38" s="39"/>
      <c r="W38" s="39"/>
      <c r="X38" s="39"/>
      <c r="Y38" s="39"/>
      <c r="Z38" s="39"/>
      <c r="AA38" s="39"/>
      <c r="AB38" s="39"/>
      <c r="AC38" s="39"/>
      <c r="AD38" s="39"/>
      <c r="AE38" s="39"/>
    </row>
    <row r="39" hidden="1" s="2" customFormat="1" ht="25.44" customHeight="1">
      <c r="A39" s="39"/>
      <c r="B39" s="45"/>
      <c r="C39" s="164"/>
      <c r="D39" s="165" t="s">
        <v>46</v>
      </c>
      <c r="E39" s="166"/>
      <c r="F39" s="166"/>
      <c r="G39" s="167" t="s">
        <v>47</v>
      </c>
      <c r="H39" s="168" t="s">
        <v>48</v>
      </c>
      <c r="I39" s="169"/>
      <c r="J39" s="170">
        <f>SUM(J30:J37)</f>
        <v>0</v>
      </c>
      <c r="K39" s="171"/>
      <c r="L39" s="64"/>
      <c r="S39" s="39"/>
      <c r="T39" s="39"/>
      <c r="U39" s="39"/>
      <c r="V39" s="39"/>
      <c r="W39" s="39"/>
      <c r="X39" s="39"/>
      <c r="Y39" s="39"/>
      <c r="Z39" s="39"/>
      <c r="AA39" s="39"/>
      <c r="AB39" s="39"/>
      <c r="AC39" s="39"/>
      <c r="AD39" s="39"/>
      <c r="AE39" s="39"/>
    </row>
    <row r="40" hidden="1" s="2" customFormat="1" ht="14.4" customHeight="1">
      <c r="A40" s="39"/>
      <c r="B40" s="45"/>
      <c r="C40" s="39"/>
      <c r="D40" s="39"/>
      <c r="E40" s="39"/>
      <c r="F40" s="39"/>
      <c r="G40" s="39"/>
      <c r="H40" s="39"/>
      <c r="I40" s="145"/>
      <c r="J40" s="39"/>
      <c r="K40" s="39"/>
      <c r="L40" s="64"/>
      <c r="S40" s="39"/>
      <c r="T40" s="39"/>
      <c r="U40" s="39"/>
      <c r="V40" s="39"/>
      <c r="W40" s="39"/>
      <c r="X40" s="39"/>
      <c r="Y40" s="39"/>
      <c r="Z40" s="39"/>
      <c r="AA40" s="39"/>
      <c r="AB40" s="39"/>
      <c r="AC40" s="39"/>
      <c r="AD40" s="39"/>
      <c r="AE40" s="39"/>
    </row>
    <row r="41" hidden="1" s="1" customFormat="1" ht="14.4" customHeight="1">
      <c r="B41" s="21"/>
      <c r="I41" s="137"/>
      <c r="L41" s="21"/>
    </row>
    <row r="42" hidden="1" s="1" customFormat="1" ht="14.4" customHeight="1">
      <c r="B42" s="21"/>
      <c r="I42" s="137"/>
      <c r="L42" s="21"/>
    </row>
    <row r="43" hidden="1" s="1" customFormat="1" ht="14.4" customHeight="1">
      <c r="B43" s="21"/>
      <c r="I43" s="137"/>
      <c r="L43" s="21"/>
    </row>
    <row r="44" hidden="1" s="1" customFormat="1" ht="14.4" customHeight="1">
      <c r="B44" s="21"/>
      <c r="I44" s="137"/>
      <c r="L44" s="21"/>
    </row>
    <row r="45" hidden="1" s="1" customFormat="1" ht="14.4" customHeight="1">
      <c r="B45" s="21"/>
      <c r="I45" s="137"/>
      <c r="L45" s="21"/>
    </row>
    <row r="46" hidden="1" s="1" customFormat="1" ht="14.4" customHeight="1">
      <c r="B46" s="21"/>
      <c r="I46" s="137"/>
      <c r="L46" s="21"/>
    </row>
    <row r="47" hidden="1" s="1" customFormat="1" ht="14.4" customHeight="1">
      <c r="B47" s="21"/>
      <c r="I47" s="137"/>
      <c r="L47" s="21"/>
    </row>
    <row r="48" hidden="1" s="1" customFormat="1" ht="14.4" customHeight="1">
      <c r="B48" s="21"/>
      <c r="I48" s="137"/>
      <c r="L48" s="21"/>
    </row>
    <row r="49" hidden="1" s="1" customFormat="1" ht="14.4" customHeight="1">
      <c r="B49" s="21"/>
      <c r="I49" s="137"/>
      <c r="L49" s="21"/>
    </row>
    <row r="50" hidden="1" s="2" customFormat="1" ht="14.4" customHeight="1">
      <c r="B50" s="64"/>
      <c r="D50" s="172" t="s">
        <v>49</v>
      </c>
      <c r="E50" s="173"/>
      <c r="F50" s="173"/>
      <c r="G50" s="172" t="s">
        <v>50</v>
      </c>
      <c r="H50" s="173"/>
      <c r="I50" s="174"/>
      <c r="J50" s="173"/>
      <c r="K50" s="173"/>
      <c r="L50" s="64"/>
    </row>
    <row r="51" hidden="1">
      <c r="B51" s="21"/>
      <c r="L51" s="21"/>
    </row>
    <row r="52" hidden="1">
      <c r="B52" s="21"/>
      <c r="L52" s="21"/>
    </row>
    <row r="53" hidden="1">
      <c r="B53" s="21"/>
      <c r="L53" s="21"/>
    </row>
    <row r="54" hidden="1">
      <c r="B54" s="21"/>
      <c r="L54" s="21"/>
    </row>
    <row r="55" hidden="1">
      <c r="B55" s="21"/>
      <c r="L55" s="21"/>
    </row>
    <row r="56" hidden="1">
      <c r="B56" s="21"/>
      <c r="L56" s="21"/>
    </row>
    <row r="57" hidden="1">
      <c r="B57" s="21"/>
      <c r="L57" s="21"/>
    </row>
    <row r="58" hidden="1">
      <c r="B58" s="21"/>
      <c r="L58" s="21"/>
    </row>
    <row r="59" hidden="1">
      <c r="B59" s="21"/>
      <c r="L59" s="21"/>
    </row>
    <row r="60" hidden="1">
      <c r="B60" s="21"/>
      <c r="L60" s="21"/>
    </row>
    <row r="61" hidden="1" s="2" customFormat="1">
      <c r="A61" s="39"/>
      <c r="B61" s="45"/>
      <c r="C61" s="39"/>
      <c r="D61" s="175" t="s">
        <v>51</v>
      </c>
      <c r="E61" s="176"/>
      <c r="F61" s="177" t="s">
        <v>52</v>
      </c>
      <c r="G61" s="175" t="s">
        <v>51</v>
      </c>
      <c r="H61" s="176"/>
      <c r="I61" s="178"/>
      <c r="J61" s="179" t="s">
        <v>52</v>
      </c>
      <c r="K61" s="176"/>
      <c r="L61" s="64"/>
      <c r="S61" s="39"/>
      <c r="T61" s="39"/>
      <c r="U61" s="39"/>
      <c r="V61" s="39"/>
      <c r="W61" s="39"/>
      <c r="X61" s="39"/>
      <c r="Y61" s="39"/>
      <c r="Z61" s="39"/>
      <c r="AA61" s="39"/>
      <c r="AB61" s="39"/>
      <c r="AC61" s="39"/>
      <c r="AD61" s="39"/>
      <c r="AE61" s="39"/>
    </row>
    <row r="62" hidden="1">
      <c r="B62" s="21"/>
      <c r="L62" s="21"/>
    </row>
    <row r="63" hidden="1">
      <c r="B63" s="21"/>
      <c r="L63" s="21"/>
    </row>
    <row r="64" hidden="1">
      <c r="B64" s="21"/>
      <c r="L64" s="21"/>
    </row>
    <row r="65" hidden="1" s="2" customFormat="1">
      <c r="A65" s="39"/>
      <c r="B65" s="45"/>
      <c r="C65" s="39"/>
      <c r="D65" s="172" t="s">
        <v>53</v>
      </c>
      <c r="E65" s="180"/>
      <c r="F65" s="180"/>
      <c r="G65" s="172" t="s">
        <v>54</v>
      </c>
      <c r="H65" s="180"/>
      <c r="I65" s="181"/>
      <c r="J65" s="180"/>
      <c r="K65" s="180"/>
      <c r="L65" s="64"/>
      <c r="S65" s="39"/>
      <c r="T65" s="39"/>
      <c r="U65" s="39"/>
      <c r="V65" s="39"/>
      <c r="W65" s="39"/>
      <c r="X65" s="39"/>
      <c r="Y65" s="39"/>
      <c r="Z65" s="39"/>
      <c r="AA65" s="39"/>
      <c r="AB65" s="39"/>
      <c r="AC65" s="39"/>
      <c r="AD65" s="39"/>
      <c r="AE65" s="39"/>
    </row>
    <row r="66" hidden="1">
      <c r="B66" s="21"/>
      <c r="L66" s="21"/>
    </row>
    <row r="67" hidden="1">
      <c r="B67" s="21"/>
      <c r="L67" s="21"/>
    </row>
    <row r="68" hidden="1">
      <c r="B68" s="21"/>
      <c r="L68" s="21"/>
    </row>
    <row r="69" hidden="1">
      <c r="B69" s="21"/>
      <c r="L69" s="21"/>
    </row>
    <row r="70" hidden="1">
      <c r="B70" s="21"/>
      <c r="L70" s="21"/>
    </row>
    <row r="71" hidden="1">
      <c r="B71" s="21"/>
      <c r="L71" s="21"/>
    </row>
    <row r="72" hidden="1">
      <c r="B72" s="21"/>
      <c r="L72" s="21"/>
    </row>
    <row r="73" hidden="1">
      <c r="B73" s="21"/>
      <c r="L73" s="21"/>
    </row>
    <row r="74" hidden="1">
      <c r="B74" s="21"/>
      <c r="L74" s="21"/>
    </row>
    <row r="75" hidden="1">
      <c r="B75" s="21"/>
      <c r="L75" s="21"/>
    </row>
    <row r="76" hidden="1" s="2" customFormat="1">
      <c r="A76" s="39"/>
      <c r="B76" s="45"/>
      <c r="C76" s="39"/>
      <c r="D76" s="175" t="s">
        <v>51</v>
      </c>
      <c r="E76" s="176"/>
      <c r="F76" s="177" t="s">
        <v>52</v>
      </c>
      <c r="G76" s="175" t="s">
        <v>51</v>
      </c>
      <c r="H76" s="176"/>
      <c r="I76" s="178"/>
      <c r="J76" s="179" t="s">
        <v>52</v>
      </c>
      <c r="K76" s="176"/>
      <c r="L76" s="64"/>
      <c r="S76" s="39"/>
      <c r="T76" s="39"/>
      <c r="U76" s="39"/>
      <c r="V76" s="39"/>
      <c r="W76" s="39"/>
      <c r="X76" s="39"/>
      <c r="Y76" s="39"/>
      <c r="Z76" s="39"/>
      <c r="AA76" s="39"/>
      <c r="AB76" s="39"/>
      <c r="AC76" s="39"/>
      <c r="AD76" s="39"/>
      <c r="AE76" s="39"/>
    </row>
    <row r="77" hidden="1" s="2" customFormat="1" ht="14.4" customHeight="1">
      <c r="A77" s="39"/>
      <c r="B77" s="182"/>
      <c r="C77" s="183"/>
      <c r="D77" s="183"/>
      <c r="E77" s="183"/>
      <c r="F77" s="183"/>
      <c r="G77" s="183"/>
      <c r="H77" s="183"/>
      <c r="I77" s="184"/>
      <c r="J77" s="183"/>
      <c r="K77" s="183"/>
      <c r="L77" s="64"/>
      <c r="S77" s="39"/>
      <c r="T77" s="39"/>
      <c r="U77" s="39"/>
      <c r="V77" s="39"/>
      <c r="W77" s="39"/>
      <c r="X77" s="39"/>
      <c r="Y77" s="39"/>
      <c r="Z77" s="39"/>
      <c r="AA77" s="39"/>
      <c r="AB77" s="39"/>
      <c r="AC77" s="39"/>
      <c r="AD77" s="39"/>
      <c r="AE77" s="39"/>
    </row>
    <row r="78" hidden="1"/>
    <row r="79" hidden="1"/>
    <row r="80" hidden="1"/>
    <row r="81" hidden="1" s="2" customFormat="1" ht="6.96" customHeight="1">
      <c r="A81" s="39"/>
      <c r="B81" s="185"/>
      <c r="C81" s="186"/>
      <c r="D81" s="186"/>
      <c r="E81" s="186"/>
      <c r="F81" s="186"/>
      <c r="G81" s="186"/>
      <c r="H81" s="186"/>
      <c r="I81" s="187"/>
      <c r="J81" s="186"/>
      <c r="K81" s="186"/>
      <c r="L81" s="64"/>
      <c r="S81" s="39"/>
      <c r="T81" s="39"/>
      <c r="U81" s="39"/>
      <c r="V81" s="39"/>
      <c r="W81" s="39"/>
      <c r="X81" s="39"/>
      <c r="Y81" s="39"/>
      <c r="Z81" s="39"/>
      <c r="AA81" s="39"/>
      <c r="AB81" s="39"/>
      <c r="AC81" s="39"/>
      <c r="AD81" s="39"/>
      <c r="AE81" s="39"/>
    </row>
    <row r="82" hidden="1" s="2" customFormat="1" ht="24.96" customHeight="1">
      <c r="A82" s="39"/>
      <c r="B82" s="40"/>
      <c r="C82" s="24" t="s">
        <v>94</v>
      </c>
      <c r="D82" s="41"/>
      <c r="E82" s="41"/>
      <c r="F82" s="41"/>
      <c r="G82" s="41"/>
      <c r="H82" s="41"/>
      <c r="I82" s="145"/>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145"/>
      <c r="J83" s="41"/>
      <c r="K83" s="41"/>
      <c r="L83" s="64"/>
      <c r="S83" s="39"/>
      <c r="T83" s="39"/>
      <c r="U83" s="39"/>
      <c r="V83" s="39"/>
      <c r="W83" s="39"/>
      <c r="X83" s="39"/>
      <c r="Y83" s="39"/>
      <c r="Z83" s="39"/>
      <c r="AA83" s="39"/>
      <c r="AB83" s="39"/>
      <c r="AC83" s="39"/>
      <c r="AD83" s="39"/>
      <c r="AE83" s="39"/>
    </row>
    <row r="84" hidden="1" s="2" customFormat="1" ht="12" customHeight="1">
      <c r="A84" s="39"/>
      <c r="B84" s="40"/>
      <c r="C84" s="33" t="s">
        <v>16</v>
      </c>
      <c r="D84" s="41"/>
      <c r="E84" s="41"/>
      <c r="F84" s="41"/>
      <c r="G84" s="41"/>
      <c r="H84" s="41"/>
      <c r="I84" s="145"/>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88" t="str">
        <f>E7</f>
        <v>Břeclav - Gen. Šimka, zpevněná plocha</v>
      </c>
      <c r="F85" s="33"/>
      <c r="G85" s="33"/>
      <c r="H85" s="33"/>
      <c r="I85" s="145"/>
      <c r="J85" s="41"/>
      <c r="K85" s="41"/>
      <c r="L85" s="64"/>
      <c r="S85" s="39"/>
      <c r="T85" s="39"/>
      <c r="U85" s="39"/>
      <c r="V85" s="39"/>
      <c r="W85" s="39"/>
      <c r="X85" s="39"/>
      <c r="Y85" s="39"/>
      <c r="Z85" s="39"/>
      <c r="AA85" s="39"/>
      <c r="AB85" s="39"/>
      <c r="AC85" s="39"/>
      <c r="AD85" s="39"/>
      <c r="AE85" s="39"/>
    </row>
    <row r="86" hidden="1" s="2" customFormat="1" ht="12" customHeight="1">
      <c r="A86" s="39"/>
      <c r="B86" s="40"/>
      <c r="C86" s="33" t="s">
        <v>92</v>
      </c>
      <c r="D86" s="41"/>
      <c r="E86" s="41"/>
      <c r="F86" s="41"/>
      <c r="G86" s="41"/>
      <c r="H86" s="41"/>
      <c r="I86" s="145"/>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VRN - Vedlejší rozpočtové náklady</v>
      </c>
      <c r="F87" s="41"/>
      <c r="G87" s="41"/>
      <c r="H87" s="41"/>
      <c r="I87" s="145"/>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145"/>
      <c r="J88" s="41"/>
      <c r="K88" s="41"/>
      <c r="L88" s="64"/>
      <c r="S88" s="39"/>
      <c r="T88" s="39"/>
      <c r="U88" s="39"/>
      <c r="V88" s="39"/>
      <c r="W88" s="39"/>
      <c r="X88" s="39"/>
      <c r="Y88" s="39"/>
      <c r="Z88" s="39"/>
      <c r="AA88" s="39"/>
      <c r="AB88" s="39"/>
      <c r="AC88" s="39"/>
      <c r="AD88" s="39"/>
      <c r="AE88" s="39"/>
    </row>
    <row r="89" hidden="1" s="2" customFormat="1" ht="12" customHeight="1">
      <c r="A89" s="39"/>
      <c r="B89" s="40"/>
      <c r="C89" s="33" t="s">
        <v>22</v>
      </c>
      <c r="D89" s="41"/>
      <c r="E89" s="41"/>
      <c r="F89" s="28" t="str">
        <f>F12</f>
        <v>Starovice</v>
      </c>
      <c r="G89" s="41"/>
      <c r="H89" s="41"/>
      <c r="I89" s="148" t="s">
        <v>24</v>
      </c>
      <c r="J89" s="80" t="str">
        <f>IF(J12="","",J12)</f>
        <v>3. 4. 2021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145"/>
      <c r="J90" s="41"/>
      <c r="K90" s="41"/>
      <c r="L90" s="64"/>
      <c r="S90" s="39"/>
      <c r="T90" s="39"/>
      <c r="U90" s="39"/>
      <c r="V90" s="39"/>
      <c r="W90" s="39"/>
      <c r="X90" s="39"/>
      <c r="Y90" s="39"/>
      <c r="Z90" s="39"/>
      <c r="AA90" s="39"/>
      <c r="AB90" s="39"/>
      <c r="AC90" s="39"/>
      <c r="AD90" s="39"/>
      <c r="AE90" s="39"/>
    </row>
    <row r="91" hidden="1" s="2" customFormat="1" ht="15.15" customHeight="1">
      <c r="A91" s="39"/>
      <c r="B91" s="40"/>
      <c r="C91" s="33" t="s">
        <v>26</v>
      </c>
      <c r="D91" s="41"/>
      <c r="E91" s="41"/>
      <c r="F91" s="28" t="str">
        <f>E15</f>
        <v>obec Starovice</v>
      </c>
      <c r="G91" s="41"/>
      <c r="H91" s="41"/>
      <c r="I91" s="148" t="s">
        <v>31</v>
      </c>
      <c r="J91" s="37" t="str">
        <f>E21</f>
        <v xml:space="preserve"> </v>
      </c>
      <c r="K91" s="41"/>
      <c r="L91" s="64"/>
      <c r="S91" s="39"/>
      <c r="T91" s="39"/>
      <c r="U91" s="39"/>
      <c r="V91" s="39"/>
      <c r="W91" s="39"/>
      <c r="X91" s="39"/>
      <c r="Y91" s="39"/>
      <c r="Z91" s="39"/>
      <c r="AA91" s="39"/>
      <c r="AB91" s="39"/>
      <c r="AC91" s="39"/>
      <c r="AD91" s="39"/>
      <c r="AE91" s="39"/>
    </row>
    <row r="92" hidden="1" s="2" customFormat="1" ht="15.15" customHeight="1">
      <c r="A92" s="39"/>
      <c r="B92" s="40"/>
      <c r="C92" s="33" t="s">
        <v>29</v>
      </c>
      <c r="D92" s="41"/>
      <c r="E92" s="41"/>
      <c r="F92" s="28" t="str">
        <f>IF(E18="","",E18)</f>
        <v>Vyplň údaj</v>
      </c>
      <c r="G92" s="41"/>
      <c r="H92" s="41"/>
      <c r="I92" s="148" t="s">
        <v>33</v>
      </c>
      <c r="J92" s="37" t="str">
        <f>E24</f>
        <v>Ing. Bořek Zvědělík</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145"/>
      <c r="J93" s="41"/>
      <c r="K93" s="41"/>
      <c r="L93" s="64"/>
      <c r="S93" s="39"/>
      <c r="T93" s="39"/>
      <c r="U93" s="39"/>
      <c r="V93" s="39"/>
      <c r="W93" s="39"/>
      <c r="X93" s="39"/>
      <c r="Y93" s="39"/>
      <c r="Z93" s="39"/>
      <c r="AA93" s="39"/>
      <c r="AB93" s="39"/>
      <c r="AC93" s="39"/>
      <c r="AD93" s="39"/>
      <c r="AE93" s="39"/>
    </row>
    <row r="94" hidden="1" s="2" customFormat="1" ht="29.28" customHeight="1">
      <c r="A94" s="39"/>
      <c r="B94" s="40"/>
      <c r="C94" s="189" t="s">
        <v>95</v>
      </c>
      <c r="D94" s="190"/>
      <c r="E94" s="190"/>
      <c r="F94" s="190"/>
      <c r="G94" s="190"/>
      <c r="H94" s="190"/>
      <c r="I94" s="191"/>
      <c r="J94" s="192" t="s">
        <v>96</v>
      </c>
      <c r="K94" s="190"/>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145"/>
      <c r="J95" s="41"/>
      <c r="K95" s="41"/>
      <c r="L95" s="64"/>
      <c r="S95" s="39"/>
      <c r="T95" s="39"/>
      <c r="U95" s="39"/>
      <c r="V95" s="39"/>
      <c r="W95" s="39"/>
      <c r="X95" s="39"/>
      <c r="Y95" s="39"/>
      <c r="Z95" s="39"/>
      <c r="AA95" s="39"/>
      <c r="AB95" s="39"/>
      <c r="AC95" s="39"/>
      <c r="AD95" s="39"/>
      <c r="AE95" s="39"/>
    </row>
    <row r="96" hidden="1" s="2" customFormat="1" ht="22.8" customHeight="1">
      <c r="A96" s="39"/>
      <c r="B96" s="40"/>
      <c r="C96" s="193" t="s">
        <v>97</v>
      </c>
      <c r="D96" s="41"/>
      <c r="E96" s="41"/>
      <c r="F96" s="41"/>
      <c r="G96" s="41"/>
      <c r="H96" s="41"/>
      <c r="I96" s="145"/>
      <c r="J96" s="111">
        <f>J120</f>
        <v>0</v>
      </c>
      <c r="K96" s="41"/>
      <c r="L96" s="64"/>
      <c r="S96" s="39"/>
      <c r="T96" s="39"/>
      <c r="U96" s="39"/>
      <c r="V96" s="39"/>
      <c r="W96" s="39"/>
      <c r="X96" s="39"/>
      <c r="Y96" s="39"/>
      <c r="Z96" s="39"/>
      <c r="AA96" s="39"/>
      <c r="AB96" s="39"/>
      <c r="AC96" s="39"/>
      <c r="AD96" s="39"/>
      <c r="AE96" s="39"/>
      <c r="AU96" s="18" t="s">
        <v>98</v>
      </c>
    </row>
    <row r="97" hidden="1" s="9" customFormat="1" ht="24.96" customHeight="1">
      <c r="A97" s="9"/>
      <c r="B97" s="194"/>
      <c r="C97" s="195"/>
      <c r="D97" s="196" t="s">
        <v>452</v>
      </c>
      <c r="E97" s="197"/>
      <c r="F97" s="197"/>
      <c r="G97" s="197"/>
      <c r="H97" s="197"/>
      <c r="I97" s="198"/>
      <c r="J97" s="199">
        <f>J121</f>
        <v>0</v>
      </c>
      <c r="K97" s="195"/>
      <c r="L97" s="200"/>
      <c r="S97" s="9"/>
      <c r="T97" s="9"/>
      <c r="U97" s="9"/>
      <c r="V97" s="9"/>
      <c r="W97" s="9"/>
      <c r="X97" s="9"/>
      <c r="Y97" s="9"/>
      <c r="Z97" s="9"/>
      <c r="AA97" s="9"/>
      <c r="AB97" s="9"/>
      <c r="AC97" s="9"/>
      <c r="AD97" s="9"/>
      <c r="AE97" s="9"/>
    </row>
    <row r="98" hidden="1" s="10" customFormat="1" ht="19.92" customHeight="1">
      <c r="A98" s="10"/>
      <c r="B98" s="201"/>
      <c r="C98" s="202"/>
      <c r="D98" s="203" t="s">
        <v>455</v>
      </c>
      <c r="E98" s="204"/>
      <c r="F98" s="204"/>
      <c r="G98" s="204"/>
      <c r="H98" s="204"/>
      <c r="I98" s="205"/>
      <c r="J98" s="206">
        <f>J122</f>
        <v>0</v>
      </c>
      <c r="K98" s="202"/>
      <c r="L98" s="207"/>
      <c r="S98" s="10"/>
      <c r="T98" s="10"/>
      <c r="U98" s="10"/>
      <c r="V98" s="10"/>
      <c r="W98" s="10"/>
      <c r="X98" s="10"/>
      <c r="Y98" s="10"/>
      <c r="Z98" s="10"/>
      <c r="AA98" s="10"/>
      <c r="AB98" s="10"/>
      <c r="AC98" s="10"/>
      <c r="AD98" s="10"/>
      <c r="AE98" s="10"/>
    </row>
    <row r="99" hidden="1" s="10" customFormat="1" ht="19.92" customHeight="1">
      <c r="A99" s="10"/>
      <c r="B99" s="201"/>
      <c r="C99" s="202"/>
      <c r="D99" s="203" t="s">
        <v>456</v>
      </c>
      <c r="E99" s="204"/>
      <c r="F99" s="204"/>
      <c r="G99" s="204"/>
      <c r="H99" s="204"/>
      <c r="I99" s="205"/>
      <c r="J99" s="206">
        <f>J135</f>
        <v>0</v>
      </c>
      <c r="K99" s="202"/>
      <c r="L99" s="207"/>
      <c r="S99" s="10"/>
      <c r="T99" s="10"/>
      <c r="U99" s="10"/>
      <c r="V99" s="10"/>
      <c r="W99" s="10"/>
      <c r="X99" s="10"/>
      <c r="Y99" s="10"/>
      <c r="Z99" s="10"/>
      <c r="AA99" s="10"/>
      <c r="AB99" s="10"/>
      <c r="AC99" s="10"/>
      <c r="AD99" s="10"/>
      <c r="AE99" s="10"/>
    </row>
    <row r="100" hidden="1" s="10" customFormat="1" ht="19.92" customHeight="1">
      <c r="A100" s="10"/>
      <c r="B100" s="201"/>
      <c r="C100" s="202"/>
      <c r="D100" s="203" t="s">
        <v>457</v>
      </c>
      <c r="E100" s="204"/>
      <c r="F100" s="204"/>
      <c r="G100" s="204"/>
      <c r="H100" s="204"/>
      <c r="I100" s="205"/>
      <c r="J100" s="206">
        <f>J145</f>
        <v>0</v>
      </c>
      <c r="K100" s="202"/>
      <c r="L100" s="207"/>
      <c r="S100" s="10"/>
      <c r="T100" s="10"/>
      <c r="U100" s="10"/>
      <c r="V100" s="10"/>
      <c r="W100" s="10"/>
      <c r="X100" s="10"/>
      <c r="Y100" s="10"/>
      <c r="Z100" s="10"/>
      <c r="AA100" s="10"/>
      <c r="AB100" s="10"/>
      <c r="AC100" s="10"/>
      <c r="AD100" s="10"/>
      <c r="AE100" s="10"/>
    </row>
    <row r="101" hidden="1" s="2" customFormat="1" ht="21.84" customHeight="1">
      <c r="A101" s="39"/>
      <c r="B101" s="40"/>
      <c r="C101" s="41"/>
      <c r="D101" s="41"/>
      <c r="E101" s="41"/>
      <c r="F101" s="41"/>
      <c r="G101" s="41"/>
      <c r="H101" s="41"/>
      <c r="I101" s="145"/>
      <c r="J101" s="41"/>
      <c r="K101" s="41"/>
      <c r="L101" s="64"/>
      <c r="S101" s="39"/>
      <c r="T101" s="39"/>
      <c r="U101" s="39"/>
      <c r="V101" s="39"/>
      <c r="W101" s="39"/>
      <c r="X101" s="39"/>
      <c r="Y101" s="39"/>
      <c r="Z101" s="39"/>
      <c r="AA101" s="39"/>
      <c r="AB101" s="39"/>
      <c r="AC101" s="39"/>
      <c r="AD101" s="39"/>
      <c r="AE101" s="39"/>
    </row>
    <row r="102" hidden="1" s="2" customFormat="1" ht="6.96" customHeight="1">
      <c r="A102" s="39"/>
      <c r="B102" s="67"/>
      <c r="C102" s="68"/>
      <c r="D102" s="68"/>
      <c r="E102" s="68"/>
      <c r="F102" s="68"/>
      <c r="G102" s="68"/>
      <c r="H102" s="68"/>
      <c r="I102" s="184"/>
      <c r="J102" s="68"/>
      <c r="K102" s="68"/>
      <c r="L102" s="64"/>
      <c r="S102" s="39"/>
      <c r="T102" s="39"/>
      <c r="U102" s="39"/>
      <c r="V102" s="39"/>
      <c r="W102" s="39"/>
      <c r="X102" s="39"/>
      <c r="Y102" s="39"/>
      <c r="Z102" s="39"/>
      <c r="AA102" s="39"/>
      <c r="AB102" s="39"/>
      <c r="AC102" s="39"/>
      <c r="AD102" s="39"/>
      <c r="AE102" s="39"/>
    </row>
    <row r="103" hidden="1"/>
    <row r="104" hidden="1"/>
    <row r="105" hidden="1"/>
    <row r="106" s="2" customFormat="1" ht="6.96" customHeight="1">
      <c r="A106" s="39"/>
      <c r="B106" s="69"/>
      <c r="C106" s="70"/>
      <c r="D106" s="70"/>
      <c r="E106" s="70"/>
      <c r="F106" s="70"/>
      <c r="G106" s="70"/>
      <c r="H106" s="70"/>
      <c r="I106" s="187"/>
      <c r="J106" s="70"/>
      <c r="K106" s="70"/>
      <c r="L106" s="64"/>
      <c r="S106" s="39"/>
      <c r="T106" s="39"/>
      <c r="U106" s="39"/>
      <c r="V106" s="39"/>
      <c r="W106" s="39"/>
      <c r="X106" s="39"/>
      <c r="Y106" s="39"/>
      <c r="Z106" s="39"/>
      <c r="AA106" s="39"/>
      <c r="AB106" s="39"/>
      <c r="AC106" s="39"/>
      <c r="AD106" s="39"/>
      <c r="AE106" s="39"/>
    </row>
    <row r="107" s="2" customFormat="1" ht="24.96" customHeight="1">
      <c r="A107" s="39"/>
      <c r="B107" s="40"/>
      <c r="C107" s="24" t="s">
        <v>110</v>
      </c>
      <c r="D107" s="41"/>
      <c r="E107" s="41"/>
      <c r="F107" s="41"/>
      <c r="G107" s="41"/>
      <c r="H107" s="41"/>
      <c r="I107" s="145"/>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145"/>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145"/>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188" t="str">
        <f>E7</f>
        <v>Břeclav - Gen. Šimka, zpevněná plocha</v>
      </c>
      <c r="F110" s="33"/>
      <c r="G110" s="33"/>
      <c r="H110" s="33"/>
      <c r="I110" s="145"/>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3" t="s">
        <v>92</v>
      </c>
      <c r="D111" s="41"/>
      <c r="E111" s="41"/>
      <c r="F111" s="41"/>
      <c r="G111" s="41"/>
      <c r="H111" s="41"/>
      <c r="I111" s="145"/>
      <c r="J111" s="41"/>
      <c r="K111" s="41"/>
      <c r="L111" s="64"/>
      <c r="S111" s="39"/>
      <c r="T111" s="39"/>
      <c r="U111" s="39"/>
      <c r="V111" s="39"/>
      <c r="W111" s="39"/>
      <c r="X111" s="39"/>
      <c r="Y111" s="39"/>
      <c r="Z111" s="39"/>
      <c r="AA111" s="39"/>
      <c r="AB111" s="39"/>
      <c r="AC111" s="39"/>
      <c r="AD111" s="39"/>
      <c r="AE111" s="39"/>
    </row>
    <row r="112" s="2" customFormat="1" ht="16.5" customHeight="1">
      <c r="A112" s="39"/>
      <c r="B112" s="40"/>
      <c r="C112" s="41"/>
      <c r="D112" s="41"/>
      <c r="E112" s="77" t="str">
        <f>E9</f>
        <v>VRN - Vedlejší rozpočtové náklady</v>
      </c>
      <c r="F112" s="41"/>
      <c r="G112" s="41"/>
      <c r="H112" s="41"/>
      <c r="I112" s="145"/>
      <c r="J112" s="41"/>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145"/>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22</v>
      </c>
      <c r="D114" s="41"/>
      <c r="E114" s="41"/>
      <c r="F114" s="28" t="str">
        <f>F12</f>
        <v>Starovice</v>
      </c>
      <c r="G114" s="41"/>
      <c r="H114" s="41"/>
      <c r="I114" s="148" t="s">
        <v>24</v>
      </c>
      <c r="J114" s="80" t="str">
        <f>IF(J12="","",J12)</f>
        <v>3. 4. 2021</v>
      </c>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145"/>
      <c r="J115" s="41"/>
      <c r="K115" s="41"/>
      <c r="L115" s="64"/>
      <c r="S115" s="39"/>
      <c r="T115" s="39"/>
      <c r="U115" s="39"/>
      <c r="V115" s="39"/>
      <c r="W115" s="39"/>
      <c r="X115" s="39"/>
      <c r="Y115" s="39"/>
      <c r="Z115" s="39"/>
      <c r="AA115" s="39"/>
      <c r="AB115" s="39"/>
      <c r="AC115" s="39"/>
      <c r="AD115" s="39"/>
      <c r="AE115" s="39"/>
    </row>
    <row r="116" s="2" customFormat="1" ht="15.15" customHeight="1">
      <c r="A116" s="39"/>
      <c r="B116" s="40"/>
      <c r="C116" s="33" t="s">
        <v>26</v>
      </c>
      <c r="D116" s="41"/>
      <c r="E116" s="41"/>
      <c r="F116" s="28" t="str">
        <f>E15</f>
        <v>obec Starovice</v>
      </c>
      <c r="G116" s="41"/>
      <c r="H116" s="41"/>
      <c r="I116" s="148" t="s">
        <v>31</v>
      </c>
      <c r="J116" s="37" t="str">
        <f>E21</f>
        <v xml:space="preserve"> </v>
      </c>
      <c r="K116" s="41"/>
      <c r="L116" s="64"/>
      <c r="S116" s="39"/>
      <c r="T116" s="39"/>
      <c r="U116" s="39"/>
      <c r="V116" s="39"/>
      <c r="W116" s="39"/>
      <c r="X116" s="39"/>
      <c r="Y116" s="39"/>
      <c r="Z116" s="39"/>
      <c r="AA116" s="39"/>
      <c r="AB116" s="39"/>
      <c r="AC116" s="39"/>
      <c r="AD116" s="39"/>
      <c r="AE116" s="39"/>
    </row>
    <row r="117" s="2" customFormat="1" ht="15.15" customHeight="1">
      <c r="A117" s="39"/>
      <c r="B117" s="40"/>
      <c r="C117" s="33" t="s">
        <v>29</v>
      </c>
      <c r="D117" s="41"/>
      <c r="E117" s="41"/>
      <c r="F117" s="28" t="str">
        <f>IF(E18="","",E18)</f>
        <v>Vyplň údaj</v>
      </c>
      <c r="G117" s="41"/>
      <c r="H117" s="41"/>
      <c r="I117" s="148" t="s">
        <v>33</v>
      </c>
      <c r="J117" s="37" t="str">
        <f>E24</f>
        <v>Ing. Bořek Zvědělík</v>
      </c>
      <c r="K117" s="41"/>
      <c r="L117" s="64"/>
      <c r="S117" s="39"/>
      <c r="T117" s="39"/>
      <c r="U117" s="39"/>
      <c r="V117" s="39"/>
      <c r="W117" s="39"/>
      <c r="X117" s="39"/>
      <c r="Y117" s="39"/>
      <c r="Z117" s="39"/>
      <c r="AA117" s="39"/>
      <c r="AB117" s="39"/>
      <c r="AC117" s="39"/>
      <c r="AD117" s="39"/>
      <c r="AE117" s="39"/>
    </row>
    <row r="118" s="2" customFormat="1" ht="10.32" customHeight="1">
      <c r="A118" s="39"/>
      <c r="B118" s="40"/>
      <c r="C118" s="41"/>
      <c r="D118" s="41"/>
      <c r="E118" s="41"/>
      <c r="F118" s="41"/>
      <c r="G118" s="41"/>
      <c r="H118" s="41"/>
      <c r="I118" s="145"/>
      <c r="J118" s="41"/>
      <c r="K118" s="41"/>
      <c r="L118" s="64"/>
      <c r="S118" s="39"/>
      <c r="T118" s="39"/>
      <c r="U118" s="39"/>
      <c r="V118" s="39"/>
      <c r="W118" s="39"/>
      <c r="X118" s="39"/>
      <c r="Y118" s="39"/>
      <c r="Z118" s="39"/>
      <c r="AA118" s="39"/>
      <c r="AB118" s="39"/>
      <c r="AC118" s="39"/>
      <c r="AD118" s="39"/>
      <c r="AE118" s="39"/>
    </row>
    <row r="119" s="11" customFormat="1" ht="29.28" customHeight="1">
      <c r="A119" s="208"/>
      <c r="B119" s="209"/>
      <c r="C119" s="210" t="s">
        <v>111</v>
      </c>
      <c r="D119" s="211" t="s">
        <v>61</v>
      </c>
      <c r="E119" s="211" t="s">
        <v>57</v>
      </c>
      <c r="F119" s="211" t="s">
        <v>58</v>
      </c>
      <c r="G119" s="211" t="s">
        <v>112</v>
      </c>
      <c r="H119" s="211" t="s">
        <v>113</v>
      </c>
      <c r="I119" s="212" t="s">
        <v>114</v>
      </c>
      <c r="J119" s="211" t="s">
        <v>96</v>
      </c>
      <c r="K119" s="213" t="s">
        <v>115</v>
      </c>
      <c r="L119" s="214"/>
      <c r="M119" s="101" t="s">
        <v>1</v>
      </c>
      <c r="N119" s="102" t="s">
        <v>40</v>
      </c>
      <c r="O119" s="102" t="s">
        <v>116</v>
      </c>
      <c r="P119" s="102" t="s">
        <v>117</v>
      </c>
      <c r="Q119" s="102" t="s">
        <v>118</v>
      </c>
      <c r="R119" s="102" t="s">
        <v>119</v>
      </c>
      <c r="S119" s="102" t="s">
        <v>120</v>
      </c>
      <c r="T119" s="103" t="s">
        <v>121</v>
      </c>
      <c r="U119" s="208"/>
      <c r="V119" s="208"/>
      <c r="W119" s="208"/>
      <c r="X119" s="208"/>
      <c r="Y119" s="208"/>
      <c r="Z119" s="208"/>
      <c r="AA119" s="208"/>
      <c r="AB119" s="208"/>
      <c r="AC119" s="208"/>
      <c r="AD119" s="208"/>
      <c r="AE119" s="208"/>
    </row>
    <row r="120" s="2" customFormat="1" ht="22.8" customHeight="1">
      <c r="A120" s="39"/>
      <c r="B120" s="40"/>
      <c r="C120" s="108" t="s">
        <v>122</v>
      </c>
      <c r="D120" s="41"/>
      <c r="E120" s="41"/>
      <c r="F120" s="41"/>
      <c r="G120" s="41"/>
      <c r="H120" s="41"/>
      <c r="I120" s="145"/>
      <c r="J120" s="215">
        <f>BK120</f>
        <v>0</v>
      </c>
      <c r="K120" s="41"/>
      <c r="L120" s="45"/>
      <c r="M120" s="104"/>
      <c r="N120" s="216"/>
      <c r="O120" s="105"/>
      <c r="P120" s="217">
        <f>P121</f>
        <v>0</v>
      </c>
      <c r="Q120" s="105"/>
      <c r="R120" s="217">
        <f>R121</f>
        <v>0</v>
      </c>
      <c r="S120" s="105"/>
      <c r="T120" s="218">
        <f>T121</f>
        <v>0</v>
      </c>
      <c r="U120" s="39"/>
      <c r="V120" s="39"/>
      <c r="W120" s="39"/>
      <c r="X120" s="39"/>
      <c r="Y120" s="39"/>
      <c r="Z120" s="39"/>
      <c r="AA120" s="39"/>
      <c r="AB120" s="39"/>
      <c r="AC120" s="39"/>
      <c r="AD120" s="39"/>
      <c r="AE120" s="39"/>
      <c r="AT120" s="18" t="s">
        <v>75</v>
      </c>
      <c r="AU120" s="18" t="s">
        <v>98</v>
      </c>
      <c r="BK120" s="219">
        <f>BK121</f>
        <v>0</v>
      </c>
    </row>
    <row r="121" s="12" customFormat="1" ht="25.92" customHeight="1">
      <c r="A121" s="12"/>
      <c r="B121" s="220"/>
      <c r="C121" s="221"/>
      <c r="D121" s="222" t="s">
        <v>75</v>
      </c>
      <c r="E121" s="223" t="s">
        <v>87</v>
      </c>
      <c r="F121" s="223" t="s">
        <v>88</v>
      </c>
      <c r="G121" s="221"/>
      <c r="H121" s="221"/>
      <c r="I121" s="224"/>
      <c r="J121" s="225">
        <f>BK121</f>
        <v>0</v>
      </c>
      <c r="K121" s="221"/>
      <c r="L121" s="226"/>
      <c r="M121" s="227"/>
      <c r="N121" s="228"/>
      <c r="O121" s="228"/>
      <c r="P121" s="229">
        <f>P122+P135+P145</f>
        <v>0</v>
      </c>
      <c r="Q121" s="228"/>
      <c r="R121" s="229">
        <f>R122+R135+R145</f>
        <v>0</v>
      </c>
      <c r="S121" s="228"/>
      <c r="T121" s="230">
        <f>T122+T135+T145</f>
        <v>0</v>
      </c>
      <c r="U121" s="12"/>
      <c r="V121" s="12"/>
      <c r="W121" s="12"/>
      <c r="X121" s="12"/>
      <c r="Y121" s="12"/>
      <c r="Z121" s="12"/>
      <c r="AA121" s="12"/>
      <c r="AB121" s="12"/>
      <c r="AC121" s="12"/>
      <c r="AD121" s="12"/>
      <c r="AE121" s="12"/>
      <c r="AR121" s="231" t="s">
        <v>157</v>
      </c>
      <c r="AT121" s="232" t="s">
        <v>75</v>
      </c>
      <c r="AU121" s="232" t="s">
        <v>76</v>
      </c>
      <c r="AY121" s="231" t="s">
        <v>125</v>
      </c>
      <c r="BK121" s="233">
        <f>BK122+BK135+BK145</f>
        <v>0</v>
      </c>
    </row>
    <row r="122" s="12" customFormat="1" ht="22.8" customHeight="1">
      <c r="A122" s="12"/>
      <c r="B122" s="220"/>
      <c r="C122" s="221"/>
      <c r="D122" s="222" t="s">
        <v>75</v>
      </c>
      <c r="E122" s="234" t="s">
        <v>458</v>
      </c>
      <c r="F122" s="234" t="s">
        <v>459</v>
      </c>
      <c r="G122" s="221"/>
      <c r="H122" s="221"/>
      <c r="I122" s="224"/>
      <c r="J122" s="235">
        <f>BK122</f>
        <v>0</v>
      </c>
      <c r="K122" s="221"/>
      <c r="L122" s="226"/>
      <c r="M122" s="227"/>
      <c r="N122" s="228"/>
      <c r="O122" s="228"/>
      <c r="P122" s="229">
        <f>SUM(P123:P134)</f>
        <v>0</v>
      </c>
      <c r="Q122" s="228"/>
      <c r="R122" s="229">
        <f>SUM(R123:R134)</f>
        <v>0</v>
      </c>
      <c r="S122" s="228"/>
      <c r="T122" s="230">
        <f>SUM(T123:T134)</f>
        <v>0</v>
      </c>
      <c r="U122" s="12"/>
      <c r="V122" s="12"/>
      <c r="W122" s="12"/>
      <c r="X122" s="12"/>
      <c r="Y122" s="12"/>
      <c r="Z122" s="12"/>
      <c r="AA122" s="12"/>
      <c r="AB122" s="12"/>
      <c r="AC122" s="12"/>
      <c r="AD122" s="12"/>
      <c r="AE122" s="12"/>
      <c r="AR122" s="231" t="s">
        <v>157</v>
      </c>
      <c r="AT122" s="232" t="s">
        <v>75</v>
      </c>
      <c r="AU122" s="232" t="s">
        <v>84</v>
      </c>
      <c r="AY122" s="231" t="s">
        <v>125</v>
      </c>
      <c r="BK122" s="233">
        <f>SUM(BK123:BK134)</f>
        <v>0</v>
      </c>
    </row>
    <row r="123" s="2" customFormat="1" ht="14.4" customHeight="1">
      <c r="A123" s="39"/>
      <c r="B123" s="40"/>
      <c r="C123" s="236" t="s">
        <v>84</v>
      </c>
      <c r="D123" s="236" t="s">
        <v>127</v>
      </c>
      <c r="E123" s="237" t="s">
        <v>460</v>
      </c>
      <c r="F123" s="238" t="s">
        <v>461</v>
      </c>
      <c r="G123" s="239" t="s">
        <v>462</v>
      </c>
      <c r="H123" s="240">
        <v>1</v>
      </c>
      <c r="I123" s="241"/>
      <c r="J123" s="242">
        <f>ROUND(I123*H123,2)</f>
        <v>0</v>
      </c>
      <c r="K123" s="238" t="s">
        <v>131</v>
      </c>
      <c r="L123" s="45"/>
      <c r="M123" s="243" t="s">
        <v>1</v>
      </c>
      <c r="N123" s="244" t="s">
        <v>41</v>
      </c>
      <c r="O123" s="92"/>
      <c r="P123" s="245">
        <f>O123*H123</f>
        <v>0</v>
      </c>
      <c r="Q123" s="245">
        <v>0</v>
      </c>
      <c r="R123" s="245">
        <f>Q123*H123</f>
        <v>0</v>
      </c>
      <c r="S123" s="245">
        <v>0</v>
      </c>
      <c r="T123" s="246">
        <f>S123*H123</f>
        <v>0</v>
      </c>
      <c r="U123" s="39"/>
      <c r="V123" s="39"/>
      <c r="W123" s="39"/>
      <c r="X123" s="39"/>
      <c r="Y123" s="39"/>
      <c r="Z123" s="39"/>
      <c r="AA123" s="39"/>
      <c r="AB123" s="39"/>
      <c r="AC123" s="39"/>
      <c r="AD123" s="39"/>
      <c r="AE123" s="39"/>
      <c r="AR123" s="247" t="s">
        <v>463</v>
      </c>
      <c r="AT123" s="247" t="s">
        <v>127</v>
      </c>
      <c r="AU123" s="247" t="s">
        <v>86</v>
      </c>
      <c r="AY123" s="18" t="s">
        <v>125</v>
      </c>
      <c r="BE123" s="248">
        <f>IF(N123="základní",J123,0)</f>
        <v>0</v>
      </c>
      <c r="BF123" s="248">
        <f>IF(N123="snížená",J123,0)</f>
        <v>0</v>
      </c>
      <c r="BG123" s="248">
        <f>IF(N123="zákl. přenesená",J123,0)</f>
        <v>0</v>
      </c>
      <c r="BH123" s="248">
        <f>IF(N123="sníž. přenesená",J123,0)</f>
        <v>0</v>
      </c>
      <c r="BI123" s="248">
        <f>IF(N123="nulová",J123,0)</f>
        <v>0</v>
      </c>
      <c r="BJ123" s="18" t="s">
        <v>84</v>
      </c>
      <c r="BK123" s="248">
        <f>ROUND(I123*H123,2)</f>
        <v>0</v>
      </c>
      <c r="BL123" s="18" t="s">
        <v>463</v>
      </c>
      <c r="BM123" s="247" t="s">
        <v>464</v>
      </c>
    </row>
    <row r="124" s="2" customFormat="1">
      <c r="A124" s="39"/>
      <c r="B124" s="40"/>
      <c r="C124" s="41"/>
      <c r="D124" s="249" t="s">
        <v>134</v>
      </c>
      <c r="E124" s="41"/>
      <c r="F124" s="250" t="s">
        <v>461</v>
      </c>
      <c r="G124" s="41"/>
      <c r="H124" s="41"/>
      <c r="I124" s="145"/>
      <c r="J124" s="41"/>
      <c r="K124" s="41"/>
      <c r="L124" s="45"/>
      <c r="M124" s="251"/>
      <c r="N124" s="252"/>
      <c r="O124" s="92"/>
      <c r="P124" s="92"/>
      <c r="Q124" s="92"/>
      <c r="R124" s="92"/>
      <c r="S124" s="92"/>
      <c r="T124" s="93"/>
      <c r="U124" s="39"/>
      <c r="V124" s="39"/>
      <c r="W124" s="39"/>
      <c r="X124" s="39"/>
      <c r="Y124" s="39"/>
      <c r="Z124" s="39"/>
      <c r="AA124" s="39"/>
      <c r="AB124" s="39"/>
      <c r="AC124" s="39"/>
      <c r="AD124" s="39"/>
      <c r="AE124" s="39"/>
      <c r="AT124" s="18" t="s">
        <v>134</v>
      </c>
      <c r="AU124" s="18" t="s">
        <v>86</v>
      </c>
    </row>
    <row r="125" s="13" customFormat="1">
      <c r="A125" s="13"/>
      <c r="B125" s="254"/>
      <c r="C125" s="255"/>
      <c r="D125" s="249" t="s">
        <v>138</v>
      </c>
      <c r="E125" s="256" t="s">
        <v>1</v>
      </c>
      <c r="F125" s="257" t="s">
        <v>84</v>
      </c>
      <c r="G125" s="255"/>
      <c r="H125" s="258">
        <v>1</v>
      </c>
      <c r="I125" s="259"/>
      <c r="J125" s="255"/>
      <c r="K125" s="255"/>
      <c r="L125" s="260"/>
      <c r="M125" s="261"/>
      <c r="N125" s="262"/>
      <c r="O125" s="262"/>
      <c r="P125" s="262"/>
      <c r="Q125" s="262"/>
      <c r="R125" s="262"/>
      <c r="S125" s="262"/>
      <c r="T125" s="263"/>
      <c r="U125" s="13"/>
      <c r="V125" s="13"/>
      <c r="W125" s="13"/>
      <c r="X125" s="13"/>
      <c r="Y125" s="13"/>
      <c r="Z125" s="13"/>
      <c r="AA125" s="13"/>
      <c r="AB125" s="13"/>
      <c r="AC125" s="13"/>
      <c r="AD125" s="13"/>
      <c r="AE125" s="13"/>
      <c r="AT125" s="264" t="s">
        <v>138</v>
      </c>
      <c r="AU125" s="264" t="s">
        <v>86</v>
      </c>
      <c r="AV125" s="13" t="s">
        <v>86</v>
      </c>
      <c r="AW125" s="13" t="s">
        <v>32</v>
      </c>
      <c r="AX125" s="13" t="s">
        <v>84</v>
      </c>
      <c r="AY125" s="264" t="s">
        <v>125</v>
      </c>
    </row>
    <row r="126" s="2" customFormat="1" ht="14.4" customHeight="1">
      <c r="A126" s="39"/>
      <c r="B126" s="40"/>
      <c r="C126" s="236" t="s">
        <v>86</v>
      </c>
      <c r="D126" s="236" t="s">
        <v>127</v>
      </c>
      <c r="E126" s="237" t="s">
        <v>465</v>
      </c>
      <c r="F126" s="238" t="s">
        <v>466</v>
      </c>
      <c r="G126" s="239" t="s">
        <v>462</v>
      </c>
      <c r="H126" s="240">
        <v>1</v>
      </c>
      <c r="I126" s="241"/>
      <c r="J126" s="242">
        <f>ROUND(I126*H126,2)</f>
        <v>0</v>
      </c>
      <c r="K126" s="238" t="s">
        <v>131</v>
      </c>
      <c r="L126" s="45"/>
      <c r="M126" s="243" t="s">
        <v>1</v>
      </c>
      <c r="N126" s="244" t="s">
        <v>41</v>
      </c>
      <c r="O126" s="92"/>
      <c r="P126" s="245">
        <f>O126*H126</f>
        <v>0</v>
      </c>
      <c r="Q126" s="245">
        <v>0</v>
      </c>
      <c r="R126" s="245">
        <f>Q126*H126</f>
        <v>0</v>
      </c>
      <c r="S126" s="245">
        <v>0</v>
      </c>
      <c r="T126" s="246">
        <f>S126*H126</f>
        <v>0</v>
      </c>
      <c r="U126" s="39"/>
      <c r="V126" s="39"/>
      <c r="W126" s="39"/>
      <c r="X126" s="39"/>
      <c r="Y126" s="39"/>
      <c r="Z126" s="39"/>
      <c r="AA126" s="39"/>
      <c r="AB126" s="39"/>
      <c r="AC126" s="39"/>
      <c r="AD126" s="39"/>
      <c r="AE126" s="39"/>
      <c r="AR126" s="247" t="s">
        <v>463</v>
      </c>
      <c r="AT126" s="247" t="s">
        <v>127</v>
      </c>
      <c r="AU126" s="247" t="s">
        <v>86</v>
      </c>
      <c r="AY126" s="18" t="s">
        <v>125</v>
      </c>
      <c r="BE126" s="248">
        <f>IF(N126="základní",J126,0)</f>
        <v>0</v>
      </c>
      <c r="BF126" s="248">
        <f>IF(N126="snížená",J126,0)</f>
        <v>0</v>
      </c>
      <c r="BG126" s="248">
        <f>IF(N126="zákl. přenesená",J126,0)</f>
        <v>0</v>
      </c>
      <c r="BH126" s="248">
        <f>IF(N126="sníž. přenesená",J126,0)</f>
        <v>0</v>
      </c>
      <c r="BI126" s="248">
        <f>IF(N126="nulová",J126,0)</f>
        <v>0</v>
      </c>
      <c r="BJ126" s="18" t="s">
        <v>84</v>
      </c>
      <c r="BK126" s="248">
        <f>ROUND(I126*H126,2)</f>
        <v>0</v>
      </c>
      <c r="BL126" s="18" t="s">
        <v>463</v>
      </c>
      <c r="BM126" s="247" t="s">
        <v>467</v>
      </c>
    </row>
    <row r="127" s="2" customFormat="1">
      <c r="A127" s="39"/>
      <c r="B127" s="40"/>
      <c r="C127" s="41"/>
      <c r="D127" s="249" t="s">
        <v>134</v>
      </c>
      <c r="E127" s="41"/>
      <c r="F127" s="250" t="s">
        <v>466</v>
      </c>
      <c r="G127" s="41"/>
      <c r="H127" s="41"/>
      <c r="I127" s="145"/>
      <c r="J127" s="41"/>
      <c r="K127" s="41"/>
      <c r="L127" s="45"/>
      <c r="M127" s="251"/>
      <c r="N127" s="252"/>
      <c r="O127" s="92"/>
      <c r="P127" s="92"/>
      <c r="Q127" s="92"/>
      <c r="R127" s="92"/>
      <c r="S127" s="92"/>
      <c r="T127" s="93"/>
      <c r="U127" s="39"/>
      <c r="V127" s="39"/>
      <c r="W127" s="39"/>
      <c r="X127" s="39"/>
      <c r="Y127" s="39"/>
      <c r="Z127" s="39"/>
      <c r="AA127" s="39"/>
      <c r="AB127" s="39"/>
      <c r="AC127" s="39"/>
      <c r="AD127" s="39"/>
      <c r="AE127" s="39"/>
      <c r="AT127" s="18" t="s">
        <v>134</v>
      </c>
      <c r="AU127" s="18" t="s">
        <v>86</v>
      </c>
    </row>
    <row r="128" s="13" customFormat="1">
      <c r="A128" s="13"/>
      <c r="B128" s="254"/>
      <c r="C128" s="255"/>
      <c r="D128" s="249" t="s">
        <v>138</v>
      </c>
      <c r="E128" s="256" t="s">
        <v>1</v>
      </c>
      <c r="F128" s="257" t="s">
        <v>468</v>
      </c>
      <c r="G128" s="255"/>
      <c r="H128" s="258">
        <v>1</v>
      </c>
      <c r="I128" s="259"/>
      <c r="J128" s="255"/>
      <c r="K128" s="255"/>
      <c r="L128" s="260"/>
      <c r="M128" s="261"/>
      <c r="N128" s="262"/>
      <c r="O128" s="262"/>
      <c r="P128" s="262"/>
      <c r="Q128" s="262"/>
      <c r="R128" s="262"/>
      <c r="S128" s="262"/>
      <c r="T128" s="263"/>
      <c r="U128" s="13"/>
      <c r="V128" s="13"/>
      <c r="W128" s="13"/>
      <c r="X128" s="13"/>
      <c r="Y128" s="13"/>
      <c r="Z128" s="13"/>
      <c r="AA128" s="13"/>
      <c r="AB128" s="13"/>
      <c r="AC128" s="13"/>
      <c r="AD128" s="13"/>
      <c r="AE128" s="13"/>
      <c r="AT128" s="264" t="s">
        <v>138</v>
      </c>
      <c r="AU128" s="264" t="s">
        <v>86</v>
      </c>
      <c r="AV128" s="13" t="s">
        <v>86</v>
      </c>
      <c r="AW128" s="13" t="s">
        <v>32</v>
      </c>
      <c r="AX128" s="13" t="s">
        <v>84</v>
      </c>
      <c r="AY128" s="264" t="s">
        <v>125</v>
      </c>
    </row>
    <row r="129" s="2" customFormat="1" ht="14.4" customHeight="1">
      <c r="A129" s="39"/>
      <c r="B129" s="40"/>
      <c r="C129" s="236" t="s">
        <v>146</v>
      </c>
      <c r="D129" s="236" t="s">
        <v>127</v>
      </c>
      <c r="E129" s="237" t="s">
        <v>469</v>
      </c>
      <c r="F129" s="238" t="s">
        <v>470</v>
      </c>
      <c r="G129" s="239" t="s">
        <v>462</v>
      </c>
      <c r="H129" s="240">
        <v>1</v>
      </c>
      <c r="I129" s="241"/>
      <c r="J129" s="242">
        <f>ROUND(I129*H129,2)</f>
        <v>0</v>
      </c>
      <c r="K129" s="238" t="s">
        <v>131</v>
      </c>
      <c r="L129" s="45"/>
      <c r="M129" s="243" t="s">
        <v>1</v>
      </c>
      <c r="N129" s="244" t="s">
        <v>41</v>
      </c>
      <c r="O129" s="92"/>
      <c r="P129" s="245">
        <f>O129*H129</f>
        <v>0</v>
      </c>
      <c r="Q129" s="245">
        <v>0</v>
      </c>
      <c r="R129" s="245">
        <f>Q129*H129</f>
        <v>0</v>
      </c>
      <c r="S129" s="245">
        <v>0</v>
      </c>
      <c r="T129" s="246">
        <f>S129*H129</f>
        <v>0</v>
      </c>
      <c r="U129" s="39"/>
      <c r="V129" s="39"/>
      <c r="W129" s="39"/>
      <c r="X129" s="39"/>
      <c r="Y129" s="39"/>
      <c r="Z129" s="39"/>
      <c r="AA129" s="39"/>
      <c r="AB129" s="39"/>
      <c r="AC129" s="39"/>
      <c r="AD129" s="39"/>
      <c r="AE129" s="39"/>
      <c r="AR129" s="247" t="s">
        <v>463</v>
      </c>
      <c r="AT129" s="247" t="s">
        <v>127</v>
      </c>
      <c r="AU129" s="247" t="s">
        <v>86</v>
      </c>
      <c r="AY129" s="18" t="s">
        <v>125</v>
      </c>
      <c r="BE129" s="248">
        <f>IF(N129="základní",J129,0)</f>
        <v>0</v>
      </c>
      <c r="BF129" s="248">
        <f>IF(N129="snížená",J129,0)</f>
        <v>0</v>
      </c>
      <c r="BG129" s="248">
        <f>IF(N129="zákl. přenesená",J129,0)</f>
        <v>0</v>
      </c>
      <c r="BH129" s="248">
        <f>IF(N129="sníž. přenesená",J129,0)</f>
        <v>0</v>
      </c>
      <c r="BI129" s="248">
        <f>IF(N129="nulová",J129,0)</f>
        <v>0</v>
      </c>
      <c r="BJ129" s="18" t="s">
        <v>84</v>
      </c>
      <c r="BK129" s="248">
        <f>ROUND(I129*H129,2)</f>
        <v>0</v>
      </c>
      <c r="BL129" s="18" t="s">
        <v>463</v>
      </c>
      <c r="BM129" s="247" t="s">
        <v>471</v>
      </c>
    </row>
    <row r="130" s="2" customFormat="1">
      <c r="A130" s="39"/>
      <c r="B130" s="40"/>
      <c r="C130" s="41"/>
      <c r="D130" s="249" t="s">
        <v>134</v>
      </c>
      <c r="E130" s="41"/>
      <c r="F130" s="250" t="s">
        <v>470</v>
      </c>
      <c r="G130" s="41"/>
      <c r="H130" s="41"/>
      <c r="I130" s="145"/>
      <c r="J130" s="41"/>
      <c r="K130" s="41"/>
      <c r="L130" s="45"/>
      <c r="M130" s="251"/>
      <c r="N130" s="252"/>
      <c r="O130" s="92"/>
      <c r="P130" s="92"/>
      <c r="Q130" s="92"/>
      <c r="R130" s="92"/>
      <c r="S130" s="92"/>
      <c r="T130" s="93"/>
      <c r="U130" s="39"/>
      <c r="V130" s="39"/>
      <c r="W130" s="39"/>
      <c r="X130" s="39"/>
      <c r="Y130" s="39"/>
      <c r="Z130" s="39"/>
      <c r="AA130" s="39"/>
      <c r="AB130" s="39"/>
      <c r="AC130" s="39"/>
      <c r="AD130" s="39"/>
      <c r="AE130" s="39"/>
      <c r="AT130" s="18" t="s">
        <v>134</v>
      </c>
      <c r="AU130" s="18" t="s">
        <v>86</v>
      </c>
    </row>
    <row r="131" s="13" customFormat="1">
      <c r="A131" s="13"/>
      <c r="B131" s="254"/>
      <c r="C131" s="255"/>
      <c r="D131" s="249" t="s">
        <v>138</v>
      </c>
      <c r="E131" s="256" t="s">
        <v>1</v>
      </c>
      <c r="F131" s="257" t="s">
        <v>472</v>
      </c>
      <c r="G131" s="255"/>
      <c r="H131" s="258">
        <v>1</v>
      </c>
      <c r="I131" s="259"/>
      <c r="J131" s="255"/>
      <c r="K131" s="255"/>
      <c r="L131" s="260"/>
      <c r="M131" s="261"/>
      <c r="N131" s="262"/>
      <c r="O131" s="262"/>
      <c r="P131" s="262"/>
      <c r="Q131" s="262"/>
      <c r="R131" s="262"/>
      <c r="S131" s="262"/>
      <c r="T131" s="263"/>
      <c r="U131" s="13"/>
      <c r="V131" s="13"/>
      <c r="W131" s="13"/>
      <c r="X131" s="13"/>
      <c r="Y131" s="13"/>
      <c r="Z131" s="13"/>
      <c r="AA131" s="13"/>
      <c r="AB131" s="13"/>
      <c r="AC131" s="13"/>
      <c r="AD131" s="13"/>
      <c r="AE131" s="13"/>
      <c r="AT131" s="264" t="s">
        <v>138</v>
      </c>
      <c r="AU131" s="264" t="s">
        <v>86</v>
      </c>
      <c r="AV131" s="13" t="s">
        <v>86</v>
      </c>
      <c r="AW131" s="13" t="s">
        <v>32</v>
      </c>
      <c r="AX131" s="13" t="s">
        <v>84</v>
      </c>
      <c r="AY131" s="264" t="s">
        <v>125</v>
      </c>
    </row>
    <row r="132" s="2" customFormat="1" ht="14.4" customHeight="1">
      <c r="A132" s="39"/>
      <c r="B132" s="40"/>
      <c r="C132" s="236" t="s">
        <v>132</v>
      </c>
      <c r="D132" s="236" t="s">
        <v>127</v>
      </c>
      <c r="E132" s="237" t="s">
        <v>473</v>
      </c>
      <c r="F132" s="238" t="s">
        <v>474</v>
      </c>
      <c r="G132" s="239" t="s">
        <v>462</v>
      </c>
      <c r="H132" s="240">
        <v>1</v>
      </c>
      <c r="I132" s="241"/>
      <c r="J132" s="242">
        <f>ROUND(I132*H132,2)</f>
        <v>0</v>
      </c>
      <c r="K132" s="238" t="s">
        <v>131</v>
      </c>
      <c r="L132" s="45"/>
      <c r="M132" s="243" t="s">
        <v>1</v>
      </c>
      <c r="N132" s="244" t="s">
        <v>41</v>
      </c>
      <c r="O132" s="92"/>
      <c r="P132" s="245">
        <f>O132*H132</f>
        <v>0</v>
      </c>
      <c r="Q132" s="245">
        <v>0</v>
      </c>
      <c r="R132" s="245">
        <f>Q132*H132</f>
        <v>0</v>
      </c>
      <c r="S132" s="245">
        <v>0</v>
      </c>
      <c r="T132" s="246">
        <f>S132*H132</f>
        <v>0</v>
      </c>
      <c r="U132" s="39"/>
      <c r="V132" s="39"/>
      <c r="W132" s="39"/>
      <c r="X132" s="39"/>
      <c r="Y132" s="39"/>
      <c r="Z132" s="39"/>
      <c r="AA132" s="39"/>
      <c r="AB132" s="39"/>
      <c r="AC132" s="39"/>
      <c r="AD132" s="39"/>
      <c r="AE132" s="39"/>
      <c r="AR132" s="247" t="s">
        <v>463</v>
      </c>
      <c r="AT132" s="247" t="s">
        <v>127</v>
      </c>
      <c r="AU132" s="247" t="s">
        <v>86</v>
      </c>
      <c r="AY132" s="18" t="s">
        <v>125</v>
      </c>
      <c r="BE132" s="248">
        <f>IF(N132="základní",J132,0)</f>
        <v>0</v>
      </c>
      <c r="BF132" s="248">
        <f>IF(N132="snížená",J132,0)</f>
        <v>0</v>
      </c>
      <c r="BG132" s="248">
        <f>IF(N132="zákl. přenesená",J132,0)</f>
        <v>0</v>
      </c>
      <c r="BH132" s="248">
        <f>IF(N132="sníž. přenesená",J132,0)</f>
        <v>0</v>
      </c>
      <c r="BI132" s="248">
        <f>IF(N132="nulová",J132,0)</f>
        <v>0</v>
      </c>
      <c r="BJ132" s="18" t="s">
        <v>84</v>
      </c>
      <c r="BK132" s="248">
        <f>ROUND(I132*H132,2)</f>
        <v>0</v>
      </c>
      <c r="BL132" s="18" t="s">
        <v>463</v>
      </c>
      <c r="BM132" s="247" t="s">
        <v>475</v>
      </c>
    </row>
    <row r="133" s="2" customFormat="1">
      <c r="A133" s="39"/>
      <c r="B133" s="40"/>
      <c r="C133" s="41"/>
      <c r="D133" s="249" t="s">
        <v>134</v>
      </c>
      <c r="E133" s="41"/>
      <c r="F133" s="250" t="s">
        <v>474</v>
      </c>
      <c r="G133" s="41"/>
      <c r="H133" s="41"/>
      <c r="I133" s="145"/>
      <c r="J133" s="41"/>
      <c r="K133" s="41"/>
      <c r="L133" s="45"/>
      <c r="M133" s="251"/>
      <c r="N133" s="252"/>
      <c r="O133" s="92"/>
      <c r="P133" s="92"/>
      <c r="Q133" s="92"/>
      <c r="R133" s="92"/>
      <c r="S133" s="92"/>
      <c r="T133" s="93"/>
      <c r="U133" s="39"/>
      <c r="V133" s="39"/>
      <c r="W133" s="39"/>
      <c r="X133" s="39"/>
      <c r="Y133" s="39"/>
      <c r="Z133" s="39"/>
      <c r="AA133" s="39"/>
      <c r="AB133" s="39"/>
      <c r="AC133" s="39"/>
      <c r="AD133" s="39"/>
      <c r="AE133" s="39"/>
      <c r="AT133" s="18" t="s">
        <v>134</v>
      </c>
      <c r="AU133" s="18" t="s">
        <v>86</v>
      </c>
    </row>
    <row r="134" s="13" customFormat="1">
      <c r="A134" s="13"/>
      <c r="B134" s="254"/>
      <c r="C134" s="255"/>
      <c r="D134" s="249" t="s">
        <v>138</v>
      </c>
      <c r="E134" s="256" t="s">
        <v>1</v>
      </c>
      <c r="F134" s="257" t="s">
        <v>476</v>
      </c>
      <c r="G134" s="255"/>
      <c r="H134" s="258">
        <v>1</v>
      </c>
      <c r="I134" s="259"/>
      <c r="J134" s="255"/>
      <c r="K134" s="255"/>
      <c r="L134" s="260"/>
      <c r="M134" s="261"/>
      <c r="N134" s="262"/>
      <c r="O134" s="262"/>
      <c r="P134" s="262"/>
      <c r="Q134" s="262"/>
      <c r="R134" s="262"/>
      <c r="S134" s="262"/>
      <c r="T134" s="263"/>
      <c r="U134" s="13"/>
      <c r="V134" s="13"/>
      <c r="W134" s="13"/>
      <c r="X134" s="13"/>
      <c r="Y134" s="13"/>
      <c r="Z134" s="13"/>
      <c r="AA134" s="13"/>
      <c r="AB134" s="13"/>
      <c r="AC134" s="13"/>
      <c r="AD134" s="13"/>
      <c r="AE134" s="13"/>
      <c r="AT134" s="264" t="s">
        <v>138</v>
      </c>
      <c r="AU134" s="264" t="s">
        <v>86</v>
      </c>
      <c r="AV134" s="13" t="s">
        <v>86</v>
      </c>
      <c r="AW134" s="13" t="s">
        <v>32</v>
      </c>
      <c r="AX134" s="13" t="s">
        <v>84</v>
      </c>
      <c r="AY134" s="264" t="s">
        <v>125</v>
      </c>
    </row>
    <row r="135" s="12" customFormat="1" ht="22.8" customHeight="1">
      <c r="A135" s="12"/>
      <c r="B135" s="220"/>
      <c r="C135" s="221"/>
      <c r="D135" s="222" t="s">
        <v>75</v>
      </c>
      <c r="E135" s="234" t="s">
        <v>477</v>
      </c>
      <c r="F135" s="234" t="s">
        <v>478</v>
      </c>
      <c r="G135" s="221"/>
      <c r="H135" s="221"/>
      <c r="I135" s="224"/>
      <c r="J135" s="235">
        <f>BK135</f>
        <v>0</v>
      </c>
      <c r="K135" s="221"/>
      <c r="L135" s="226"/>
      <c r="M135" s="227"/>
      <c r="N135" s="228"/>
      <c r="O135" s="228"/>
      <c r="P135" s="229">
        <f>SUM(P136:P144)</f>
        <v>0</v>
      </c>
      <c r="Q135" s="228"/>
      <c r="R135" s="229">
        <f>SUM(R136:R144)</f>
        <v>0</v>
      </c>
      <c r="S135" s="228"/>
      <c r="T135" s="230">
        <f>SUM(T136:T144)</f>
        <v>0</v>
      </c>
      <c r="U135" s="12"/>
      <c r="V135" s="12"/>
      <c r="W135" s="12"/>
      <c r="X135" s="12"/>
      <c r="Y135" s="12"/>
      <c r="Z135" s="12"/>
      <c r="AA135" s="12"/>
      <c r="AB135" s="12"/>
      <c r="AC135" s="12"/>
      <c r="AD135" s="12"/>
      <c r="AE135" s="12"/>
      <c r="AR135" s="231" t="s">
        <v>157</v>
      </c>
      <c r="AT135" s="232" t="s">
        <v>75</v>
      </c>
      <c r="AU135" s="232" t="s">
        <v>84</v>
      </c>
      <c r="AY135" s="231" t="s">
        <v>125</v>
      </c>
      <c r="BK135" s="233">
        <f>SUM(BK136:BK144)</f>
        <v>0</v>
      </c>
    </row>
    <row r="136" s="2" customFormat="1" ht="14.4" customHeight="1">
      <c r="A136" s="39"/>
      <c r="B136" s="40"/>
      <c r="C136" s="236" t="s">
        <v>157</v>
      </c>
      <c r="D136" s="236" t="s">
        <v>127</v>
      </c>
      <c r="E136" s="237" t="s">
        <v>479</v>
      </c>
      <c r="F136" s="238" t="s">
        <v>480</v>
      </c>
      <c r="G136" s="239" t="s">
        <v>462</v>
      </c>
      <c r="H136" s="240">
        <v>1</v>
      </c>
      <c r="I136" s="241"/>
      <c r="J136" s="242">
        <f>ROUND(I136*H136,2)</f>
        <v>0</v>
      </c>
      <c r="K136" s="238" t="s">
        <v>131</v>
      </c>
      <c r="L136" s="45"/>
      <c r="M136" s="243" t="s">
        <v>1</v>
      </c>
      <c r="N136" s="244" t="s">
        <v>41</v>
      </c>
      <c r="O136" s="92"/>
      <c r="P136" s="245">
        <f>O136*H136</f>
        <v>0</v>
      </c>
      <c r="Q136" s="245">
        <v>0</v>
      </c>
      <c r="R136" s="245">
        <f>Q136*H136</f>
        <v>0</v>
      </c>
      <c r="S136" s="245">
        <v>0</v>
      </c>
      <c r="T136" s="246">
        <f>S136*H136</f>
        <v>0</v>
      </c>
      <c r="U136" s="39"/>
      <c r="V136" s="39"/>
      <c r="W136" s="39"/>
      <c r="X136" s="39"/>
      <c r="Y136" s="39"/>
      <c r="Z136" s="39"/>
      <c r="AA136" s="39"/>
      <c r="AB136" s="39"/>
      <c r="AC136" s="39"/>
      <c r="AD136" s="39"/>
      <c r="AE136" s="39"/>
      <c r="AR136" s="247" t="s">
        <v>463</v>
      </c>
      <c r="AT136" s="247" t="s">
        <v>127</v>
      </c>
      <c r="AU136" s="247" t="s">
        <v>86</v>
      </c>
      <c r="AY136" s="18" t="s">
        <v>125</v>
      </c>
      <c r="BE136" s="248">
        <f>IF(N136="základní",J136,0)</f>
        <v>0</v>
      </c>
      <c r="BF136" s="248">
        <f>IF(N136="snížená",J136,0)</f>
        <v>0</v>
      </c>
      <c r="BG136" s="248">
        <f>IF(N136="zákl. přenesená",J136,0)</f>
        <v>0</v>
      </c>
      <c r="BH136" s="248">
        <f>IF(N136="sníž. přenesená",J136,0)</f>
        <v>0</v>
      </c>
      <c r="BI136" s="248">
        <f>IF(N136="nulová",J136,0)</f>
        <v>0</v>
      </c>
      <c r="BJ136" s="18" t="s">
        <v>84</v>
      </c>
      <c r="BK136" s="248">
        <f>ROUND(I136*H136,2)</f>
        <v>0</v>
      </c>
      <c r="BL136" s="18" t="s">
        <v>463</v>
      </c>
      <c r="BM136" s="247" t="s">
        <v>481</v>
      </c>
    </row>
    <row r="137" s="2" customFormat="1">
      <c r="A137" s="39"/>
      <c r="B137" s="40"/>
      <c r="C137" s="41"/>
      <c r="D137" s="249" t="s">
        <v>134</v>
      </c>
      <c r="E137" s="41"/>
      <c r="F137" s="250" t="s">
        <v>480</v>
      </c>
      <c r="G137" s="41"/>
      <c r="H137" s="41"/>
      <c r="I137" s="145"/>
      <c r="J137" s="41"/>
      <c r="K137" s="41"/>
      <c r="L137" s="45"/>
      <c r="M137" s="251"/>
      <c r="N137" s="252"/>
      <c r="O137" s="92"/>
      <c r="P137" s="92"/>
      <c r="Q137" s="92"/>
      <c r="R137" s="92"/>
      <c r="S137" s="92"/>
      <c r="T137" s="93"/>
      <c r="U137" s="39"/>
      <c r="V137" s="39"/>
      <c r="W137" s="39"/>
      <c r="X137" s="39"/>
      <c r="Y137" s="39"/>
      <c r="Z137" s="39"/>
      <c r="AA137" s="39"/>
      <c r="AB137" s="39"/>
      <c r="AC137" s="39"/>
      <c r="AD137" s="39"/>
      <c r="AE137" s="39"/>
      <c r="AT137" s="18" t="s">
        <v>134</v>
      </c>
      <c r="AU137" s="18" t="s">
        <v>86</v>
      </c>
    </row>
    <row r="138" s="13" customFormat="1">
      <c r="A138" s="13"/>
      <c r="B138" s="254"/>
      <c r="C138" s="255"/>
      <c r="D138" s="249" t="s">
        <v>138</v>
      </c>
      <c r="E138" s="256" t="s">
        <v>1</v>
      </c>
      <c r="F138" s="257" t="s">
        <v>482</v>
      </c>
      <c r="G138" s="255"/>
      <c r="H138" s="258">
        <v>1</v>
      </c>
      <c r="I138" s="259"/>
      <c r="J138" s="255"/>
      <c r="K138" s="255"/>
      <c r="L138" s="260"/>
      <c r="M138" s="261"/>
      <c r="N138" s="262"/>
      <c r="O138" s="262"/>
      <c r="P138" s="262"/>
      <c r="Q138" s="262"/>
      <c r="R138" s="262"/>
      <c r="S138" s="262"/>
      <c r="T138" s="263"/>
      <c r="U138" s="13"/>
      <c r="V138" s="13"/>
      <c r="W138" s="13"/>
      <c r="X138" s="13"/>
      <c r="Y138" s="13"/>
      <c r="Z138" s="13"/>
      <c r="AA138" s="13"/>
      <c r="AB138" s="13"/>
      <c r="AC138" s="13"/>
      <c r="AD138" s="13"/>
      <c r="AE138" s="13"/>
      <c r="AT138" s="264" t="s">
        <v>138</v>
      </c>
      <c r="AU138" s="264" t="s">
        <v>86</v>
      </c>
      <c r="AV138" s="13" t="s">
        <v>86</v>
      </c>
      <c r="AW138" s="13" t="s">
        <v>32</v>
      </c>
      <c r="AX138" s="13" t="s">
        <v>84</v>
      </c>
      <c r="AY138" s="264" t="s">
        <v>125</v>
      </c>
    </row>
    <row r="139" s="2" customFormat="1" ht="14.4" customHeight="1">
      <c r="A139" s="39"/>
      <c r="B139" s="40"/>
      <c r="C139" s="236" t="s">
        <v>167</v>
      </c>
      <c r="D139" s="236" t="s">
        <v>127</v>
      </c>
      <c r="E139" s="237" t="s">
        <v>483</v>
      </c>
      <c r="F139" s="238" t="s">
        <v>484</v>
      </c>
      <c r="G139" s="239" t="s">
        <v>462</v>
      </c>
      <c r="H139" s="240">
        <v>1</v>
      </c>
      <c r="I139" s="241"/>
      <c r="J139" s="242">
        <f>ROUND(I139*H139,2)</f>
        <v>0</v>
      </c>
      <c r="K139" s="238" t="s">
        <v>131</v>
      </c>
      <c r="L139" s="45"/>
      <c r="M139" s="243" t="s">
        <v>1</v>
      </c>
      <c r="N139" s="244" t="s">
        <v>41</v>
      </c>
      <c r="O139" s="92"/>
      <c r="P139" s="245">
        <f>O139*H139</f>
        <v>0</v>
      </c>
      <c r="Q139" s="245">
        <v>0</v>
      </c>
      <c r="R139" s="245">
        <f>Q139*H139</f>
        <v>0</v>
      </c>
      <c r="S139" s="245">
        <v>0</v>
      </c>
      <c r="T139" s="246">
        <f>S139*H139</f>
        <v>0</v>
      </c>
      <c r="U139" s="39"/>
      <c r="V139" s="39"/>
      <c r="W139" s="39"/>
      <c r="X139" s="39"/>
      <c r="Y139" s="39"/>
      <c r="Z139" s="39"/>
      <c r="AA139" s="39"/>
      <c r="AB139" s="39"/>
      <c r="AC139" s="39"/>
      <c r="AD139" s="39"/>
      <c r="AE139" s="39"/>
      <c r="AR139" s="247" t="s">
        <v>463</v>
      </c>
      <c r="AT139" s="247" t="s">
        <v>127</v>
      </c>
      <c r="AU139" s="247" t="s">
        <v>86</v>
      </c>
      <c r="AY139" s="18" t="s">
        <v>125</v>
      </c>
      <c r="BE139" s="248">
        <f>IF(N139="základní",J139,0)</f>
        <v>0</v>
      </c>
      <c r="BF139" s="248">
        <f>IF(N139="snížená",J139,0)</f>
        <v>0</v>
      </c>
      <c r="BG139" s="248">
        <f>IF(N139="zákl. přenesená",J139,0)</f>
        <v>0</v>
      </c>
      <c r="BH139" s="248">
        <f>IF(N139="sníž. přenesená",J139,0)</f>
        <v>0</v>
      </c>
      <c r="BI139" s="248">
        <f>IF(N139="nulová",J139,0)</f>
        <v>0</v>
      </c>
      <c r="BJ139" s="18" t="s">
        <v>84</v>
      </c>
      <c r="BK139" s="248">
        <f>ROUND(I139*H139,2)</f>
        <v>0</v>
      </c>
      <c r="BL139" s="18" t="s">
        <v>463</v>
      </c>
      <c r="BM139" s="247" t="s">
        <v>485</v>
      </c>
    </row>
    <row r="140" s="2" customFormat="1">
      <c r="A140" s="39"/>
      <c r="B140" s="40"/>
      <c r="C140" s="41"/>
      <c r="D140" s="249" t="s">
        <v>134</v>
      </c>
      <c r="E140" s="41"/>
      <c r="F140" s="250" t="s">
        <v>484</v>
      </c>
      <c r="G140" s="41"/>
      <c r="H140" s="41"/>
      <c r="I140" s="145"/>
      <c r="J140" s="41"/>
      <c r="K140" s="41"/>
      <c r="L140" s="45"/>
      <c r="M140" s="251"/>
      <c r="N140" s="252"/>
      <c r="O140" s="92"/>
      <c r="P140" s="92"/>
      <c r="Q140" s="92"/>
      <c r="R140" s="92"/>
      <c r="S140" s="92"/>
      <c r="T140" s="93"/>
      <c r="U140" s="39"/>
      <c r="V140" s="39"/>
      <c r="W140" s="39"/>
      <c r="X140" s="39"/>
      <c r="Y140" s="39"/>
      <c r="Z140" s="39"/>
      <c r="AA140" s="39"/>
      <c r="AB140" s="39"/>
      <c r="AC140" s="39"/>
      <c r="AD140" s="39"/>
      <c r="AE140" s="39"/>
      <c r="AT140" s="18" t="s">
        <v>134</v>
      </c>
      <c r="AU140" s="18" t="s">
        <v>86</v>
      </c>
    </row>
    <row r="141" s="13" customFormat="1">
      <c r="A141" s="13"/>
      <c r="B141" s="254"/>
      <c r="C141" s="255"/>
      <c r="D141" s="249" t="s">
        <v>138</v>
      </c>
      <c r="E141" s="256" t="s">
        <v>1</v>
      </c>
      <c r="F141" s="257" t="s">
        <v>486</v>
      </c>
      <c r="G141" s="255"/>
      <c r="H141" s="258">
        <v>1</v>
      </c>
      <c r="I141" s="259"/>
      <c r="J141" s="255"/>
      <c r="K141" s="255"/>
      <c r="L141" s="260"/>
      <c r="M141" s="261"/>
      <c r="N141" s="262"/>
      <c r="O141" s="262"/>
      <c r="P141" s="262"/>
      <c r="Q141" s="262"/>
      <c r="R141" s="262"/>
      <c r="S141" s="262"/>
      <c r="T141" s="263"/>
      <c r="U141" s="13"/>
      <c r="V141" s="13"/>
      <c r="W141" s="13"/>
      <c r="X141" s="13"/>
      <c r="Y141" s="13"/>
      <c r="Z141" s="13"/>
      <c r="AA141" s="13"/>
      <c r="AB141" s="13"/>
      <c r="AC141" s="13"/>
      <c r="AD141" s="13"/>
      <c r="AE141" s="13"/>
      <c r="AT141" s="264" t="s">
        <v>138</v>
      </c>
      <c r="AU141" s="264" t="s">
        <v>86</v>
      </c>
      <c r="AV141" s="13" t="s">
        <v>86</v>
      </c>
      <c r="AW141" s="13" t="s">
        <v>32</v>
      </c>
      <c r="AX141" s="13" t="s">
        <v>84</v>
      </c>
      <c r="AY141" s="264" t="s">
        <v>125</v>
      </c>
    </row>
    <row r="142" s="2" customFormat="1" ht="14.4" customHeight="1">
      <c r="A142" s="39"/>
      <c r="B142" s="40"/>
      <c r="C142" s="236" t="s">
        <v>174</v>
      </c>
      <c r="D142" s="236" t="s">
        <v>127</v>
      </c>
      <c r="E142" s="237" t="s">
        <v>487</v>
      </c>
      <c r="F142" s="238" t="s">
        <v>488</v>
      </c>
      <c r="G142" s="239" t="s">
        <v>462</v>
      </c>
      <c r="H142" s="240">
        <v>1</v>
      </c>
      <c r="I142" s="241"/>
      <c r="J142" s="242">
        <f>ROUND(I142*H142,2)</f>
        <v>0</v>
      </c>
      <c r="K142" s="238" t="s">
        <v>131</v>
      </c>
      <c r="L142" s="45"/>
      <c r="M142" s="243" t="s">
        <v>1</v>
      </c>
      <c r="N142" s="244" t="s">
        <v>41</v>
      </c>
      <c r="O142" s="92"/>
      <c r="P142" s="245">
        <f>O142*H142</f>
        <v>0</v>
      </c>
      <c r="Q142" s="245">
        <v>0</v>
      </c>
      <c r="R142" s="245">
        <f>Q142*H142</f>
        <v>0</v>
      </c>
      <c r="S142" s="245">
        <v>0</v>
      </c>
      <c r="T142" s="246">
        <f>S142*H142</f>
        <v>0</v>
      </c>
      <c r="U142" s="39"/>
      <c r="V142" s="39"/>
      <c r="W142" s="39"/>
      <c r="X142" s="39"/>
      <c r="Y142" s="39"/>
      <c r="Z142" s="39"/>
      <c r="AA142" s="39"/>
      <c r="AB142" s="39"/>
      <c r="AC142" s="39"/>
      <c r="AD142" s="39"/>
      <c r="AE142" s="39"/>
      <c r="AR142" s="247" t="s">
        <v>463</v>
      </c>
      <c r="AT142" s="247" t="s">
        <v>127</v>
      </c>
      <c r="AU142" s="247" t="s">
        <v>86</v>
      </c>
      <c r="AY142" s="18" t="s">
        <v>125</v>
      </c>
      <c r="BE142" s="248">
        <f>IF(N142="základní",J142,0)</f>
        <v>0</v>
      </c>
      <c r="BF142" s="248">
        <f>IF(N142="snížená",J142,0)</f>
        <v>0</v>
      </c>
      <c r="BG142" s="248">
        <f>IF(N142="zákl. přenesená",J142,0)</f>
        <v>0</v>
      </c>
      <c r="BH142" s="248">
        <f>IF(N142="sníž. přenesená",J142,0)</f>
        <v>0</v>
      </c>
      <c r="BI142" s="248">
        <f>IF(N142="nulová",J142,0)</f>
        <v>0</v>
      </c>
      <c r="BJ142" s="18" t="s">
        <v>84</v>
      </c>
      <c r="BK142" s="248">
        <f>ROUND(I142*H142,2)</f>
        <v>0</v>
      </c>
      <c r="BL142" s="18" t="s">
        <v>463</v>
      </c>
      <c r="BM142" s="247" t="s">
        <v>489</v>
      </c>
    </row>
    <row r="143" s="2" customFormat="1">
      <c r="A143" s="39"/>
      <c r="B143" s="40"/>
      <c r="C143" s="41"/>
      <c r="D143" s="249" t="s">
        <v>134</v>
      </c>
      <c r="E143" s="41"/>
      <c r="F143" s="250" t="s">
        <v>488</v>
      </c>
      <c r="G143" s="41"/>
      <c r="H143" s="41"/>
      <c r="I143" s="145"/>
      <c r="J143" s="41"/>
      <c r="K143" s="41"/>
      <c r="L143" s="45"/>
      <c r="M143" s="251"/>
      <c r="N143" s="252"/>
      <c r="O143" s="92"/>
      <c r="P143" s="92"/>
      <c r="Q143" s="92"/>
      <c r="R143" s="92"/>
      <c r="S143" s="92"/>
      <c r="T143" s="93"/>
      <c r="U143" s="39"/>
      <c r="V143" s="39"/>
      <c r="W143" s="39"/>
      <c r="X143" s="39"/>
      <c r="Y143" s="39"/>
      <c r="Z143" s="39"/>
      <c r="AA143" s="39"/>
      <c r="AB143" s="39"/>
      <c r="AC143" s="39"/>
      <c r="AD143" s="39"/>
      <c r="AE143" s="39"/>
      <c r="AT143" s="18" t="s">
        <v>134</v>
      </c>
      <c r="AU143" s="18" t="s">
        <v>86</v>
      </c>
    </row>
    <row r="144" s="13" customFormat="1">
      <c r="A144" s="13"/>
      <c r="B144" s="254"/>
      <c r="C144" s="255"/>
      <c r="D144" s="249" t="s">
        <v>138</v>
      </c>
      <c r="E144" s="256" t="s">
        <v>1</v>
      </c>
      <c r="F144" s="257" t="s">
        <v>84</v>
      </c>
      <c r="G144" s="255"/>
      <c r="H144" s="258">
        <v>1</v>
      </c>
      <c r="I144" s="259"/>
      <c r="J144" s="255"/>
      <c r="K144" s="255"/>
      <c r="L144" s="260"/>
      <c r="M144" s="261"/>
      <c r="N144" s="262"/>
      <c r="O144" s="262"/>
      <c r="P144" s="262"/>
      <c r="Q144" s="262"/>
      <c r="R144" s="262"/>
      <c r="S144" s="262"/>
      <c r="T144" s="263"/>
      <c r="U144" s="13"/>
      <c r="V144" s="13"/>
      <c r="W144" s="13"/>
      <c r="X144" s="13"/>
      <c r="Y144" s="13"/>
      <c r="Z144" s="13"/>
      <c r="AA144" s="13"/>
      <c r="AB144" s="13"/>
      <c r="AC144" s="13"/>
      <c r="AD144" s="13"/>
      <c r="AE144" s="13"/>
      <c r="AT144" s="264" t="s">
        <v>138</v>
      </c>
      <c r="AU144" s="264" t="s">
        <v>86</v>
      </c>
      <c r="AV144" s="13" t="s">
        <v>86</v>
      </c>
      <c r="AW144" s="13" t="s">
        <v>32</v>
      </c>
      <c r="AX144" s="13" t="s">
        <v>84</v>
      </c>
      <c r="AY144" s="264" t="s">
        <v>125</v>
      </c>
    </row>
    <row r="145" s="12" customFormat="1" ht="22.8" customHeight="1">
      <c r="A145" s="12"/>
      <c r="B145" s="220"/>
      <c r="C145" s="221"/>
      <c r="D145" s="222" t="s">
        <v>75</v>
      </c>
      <c r="E145" s="234" t="s">
        <v>490</v>
      </c>
      <c r="F145" s="234" t="s">
        <v>491</v>
      </c>
      <c r="G145" s="221"/>
      <c r="H145" s="221"/>
      <c r="I145" s="224"/>
      <c r="J145" s="235">
        <f>BK145</f>
        <v>0</v>
      </c>
      <c r="K145" s="221"/>
      <c r="L145" s="226"/>
      <c r="M145" s="227"/>
      <c r="N145" s="228"/>
      <c r="O145" s="228"/>
      <c r="P145" s="229">
        <f>SUM(P146:P148)</f>
        <v>0</v>
      </c>
      <c r="Q145" s="228"/>
      <c r="R145" s="229">
        <f>SUM(R146:R148)</f>
        <v>0</v>
      </c>
      <c r="S145" s="228"/>
      <c r="T145" s="230">
        <f>SUM(T146:T148)</f>
        <v>0</v>
      </c>
      <c r="U145" s="12"/>
      <c r="V145" s="12"/>
      <c r="W145" s="12"/>
      <c r="X145" s="12"/>
      <c r="Y145" s="12"/>
      <c r="Z145" s="12"/>
      <c r="AA145" s="12"/>
      <c r="AB145" s="12"/>
      <c r="AC145" s="12"/>
      <c r="AD145" s="12"/>
      <c r="AE145" s="12"/>
      <c r="AR145" s="231" t="s">
        <v>157</v>
      </c>
      <c r="AT145" s="232" t="s">
        <v>75</v>
      </c>
      <c r="AU145" s="232" t="s">
        <v>84</v>
      </c>
      <c r="AY145" s="231" t="s">
        <v>125</v>
      </c>
      <c r="BK145" s="233">
        <f>SUM(BK146:BK148)</f>
        <v>0</v>
      </c>
    </row>
    <row r="146" s="2" customFormat="1" ht="14.4" customHeight="1">
      <c r="A146" s="39"/>
      <c r="B146" s="40"/>
      <c r="C146" s="236" t="s">
        <v>184</v>
      </c>
      <c r="D146" s="236" t="s">
        <v>127</v>
      </c>
      <c r="E146" s="237" t="s">
        <v>492</v>
      </c>
      <c r="F146" s="238" t="s">
        <v>493</v>
      </c>
      <c r="G146" s="239" t="s">
        <v>462</v>
      </c>
      <c r="H146" s="240">
        <v>1</v>
      </c>
      <c r="I146" s="241"/>
      <c r="J146" s="242">
        <f>ROUND(I146*H146,2)</f>
        <v>0</v>
      </c>
      <c r="K146" s="238" t="s">
        <v>131</v>
      </c>
      <c r="L146" s="45"/>
      <c r="M146" s="243" t="s">
        <v>1</v>
      </c>
      <c r="N146" s="244" t="s">
        <v>41</v>
      </c>
      <c r="O146" s="92"/>
      <c r="P146" s="245">
        <f>O146*H146</f>
        <v>0</v>
      </c>
      <c r="Q146" s="245">
        <v>0</v>
      </c>
      <c r="R146" s="245">
        <f>Q146*H146</f>
        <v>0</v>
      </c>
      <c r="S146" s="245">
        <v>0</v>
      </c>
      <c r="T146" s="246">
        <f>S146*H146</f>
        <v>0</v>
      </c>
      <c r="U146" s="39"/>
      <c r="V146" s="39"/>
      <c r="W146" s="39"/>
      <c r="X146" s="39"/>
      <c r="Y146" s="39"/>
      <c r="Z146" s="39"/>
      <c r="AA146" s="39"/>
      <c r="AB146" s="39"/>
      <c r="AC146" s="39"/>
      <c r="AD146" s="39"/>
      <c r="AE146" s="39"/>
      <c r="AR146" s="247" t="s">
        <v>463</v>
      </c>
      <c r="AT146" s="247" t="s">
        <v>127</v>
      </c>
      <c r="AU146" s="247" t="s">
        <v>86</v>
      </c>
      <c r="AY146" s="18" t="s">
        <v>125</v>
      </c>
      <c r="BE146" s="248">
        <f>IF(N146="základní",J146,0)</f>
        <v>0</v>
      </c>
      <c r="BF146" s="248">
        <f>IF(N146="snížená",J146,0)</f>
        <v>0</v>
      </c>
      <c r="BG146" s="248">
        <f>IF(N146="zákl. přenesená",J146,0)</f>
        <v>0</v>
      </c>
      <c r="BH146" s="248">
        <f>IF(N146="sníž. přenesená",J146,0)</f>
        <v>0</v>
      </c>
      <c r="BI146" s="248">
        <f>IF(N146="nulová",J146,0)</f>
        <v>0</v>
      </c>
      <c r="BJ146" s="18" t="s">
        <v>84</v>
      </c>
      <c r="BK146" s="248">
        <f>ROUND(I146*H146,2)</f>
        <v>0</v>
      </c>
      <c r="BL146" s="18" t="s">
        <v>463</v>
      </c>
      <c r="BM146" s="247" t="s">
        <v>494</v>
      </c>
    </row>
    <row r="147" s="2" customFormat="1">
      <c r="A147" s="39"/>
      <c r="B147" s="40"/>
      <c r="C147" s="41"/>
      <c r="D147" s="249" t="s">
        <v>134</v>
      </c>
      <c r="E147" s="41"/>
      <c r="F147" s="250" t="s">
        <v>493</v>
      </c>
      <c r="G147" s="41"/>
      <c r="H147" s="41"/>
      <c r="I147" s="145"/>
      <c r="J147" s="41"/>
      <c r="K147" s="41"/>
      <c r="L147" s="45"/>
      <c r="M147" s="251"/>
      <c r="N147" s="252"/>
      <c r="O147" s="92"/>
      <c r="P147" s="92"/>
      <c r="Q147" s="92"/>
      <c r="R147" s="92"/>
      <c r="S147" s="92"/>
      <c r="T147" s="93"/>
      <c r="U147" s="39"/>
      <c r="V147" s="39"/>
      <c r="W147" s="39"/>
      <c r="X147" s="39"/>
      <c r="Y147" s="39"/>
      <c r="Z147" s="39"/>
      <c r="AA147" s="39"/>
      <c r="AB147" s="39"/>
      <c r="AC147" s="39"/>
      <c r="AD147" s="39"/>
      <c r="AE147" s="39"/>
      <c r="AT147" s="18" t="s">
        <v>134</v>
      </c>
      <c r="AU147" s="18" t="s">
        <v>86</v>
      </c>
    </row>
    <row r="148" s="13" customFormat="1">
      <c r="A148" s="13"/>
      <c r="B148" s="254"/>
      <c r="C148" s="255"/>
      <c r="D148" s="249" t="s">
        <v>138</v>
      </c>
      <c r="E148" s="256" t="s">
        <v>1</v>
      </c>
      <c r="F148" s="257" t="s">
        <v>84</v>
      </c>
      <c r="G148" s="255"/>
      <c r="H148" s="258">
        <v>1</v>
      </c>
      <c r="I148" s="259"/>
      <c r="J148" s="255"/>
      <c r="K148" s="255"/>
      <c r="L148" s="260"/>
      <c r="M148" s="307"/>
      <c r="N148" s="308"/>
      <c r="O148" s="308"/>
      <c r="P148" s="308"/>
      <c r="Q148" s="308"/>
      <c r="R148" s="308"/>
      <c r="S148" s="308"/>
      <c r="T148" s="309"/>
      <c r="U148" s="13"/>
      <c r="V148" s="13"/>
      <c r="W148" s="13"/>
      <c r="X148" s="13"/>
      <c r="Y148" s="13"/>
      <c r="Z148" s="13"/>
      <c r="AA148" s="13"/>
      <c r="AB148" s="13"/>
      <c r="AC148" s="13"/>
      <c r="AD148" s="13"/>
      <c r="AE148" s="13"/>
      <c r="AT148" s="264" t="s">
        <v>138</v>
      </c>
      <c r="AU148" s="264" t="s">
        <v>86</v>
      </c>
      <c r="AV148" s="13" t="s">
        <v>86</v>
      </c>
      <c r="AW148" s="13" t="s">
        <v>32</v>
      </c>
      <c r="AX148" s="13" t="s">
        <v>84</v>
      </c>
      <c r="AY148" s="264" t="s">
        <v>125</v>
      </c>
    </row>
    <row r="149" s="2" customFormat="1" ht="6.96" customHeight="1">
      <c r="A149" s="39"/>
      <c r="B149" s="67"/>
      <c r="C149" s="68"/>
      <c r="D149" s="68"/>
      <c r="E149" s="68"/>
      <c r="F149" s="68"/>
      <c r="G149" s="68"/>
      <c r="H149" s="68"/>
      <c r="I149" s="184"/>
      <c r="J149" s="68"/>
      <c r="K149" s="68"/>
      <c r="L149" s="45"/>
      <c r="M149" s="39"/>
      <c r="O149" s="39"/>
      <c r="P149" s="39"/>
      <c r="Q149" s="39"/>
      <c r="R149" s="39"/>
      <c r="S149" s="39"/>
      <c r="T149" s="39"/>
      <c r="U149" s="39"/>
      <c r="V149" s="39"/>
      <c r="W149" s="39"/>
      <c r="X149" s="39"/>
      <c r="Y149" s="39"/>
      <c r="Z149" s="39"/>
      <c r="AA149" s="39"/>
      <c r="AB149" s="39"/>
      <c r="AC149" s="39"/>
      <c r="AD149" s="39"/>
      <c r="AE149" s="39"/>
    </row>
  </sheetData>
  <sheetProtection sheet="1" autoFilter="0" formatColumns="0" formatRows="0" objects="1" scenarios="1" spinCount="100000" saltValue="i4OwLRSGONJjoCjbaxwCpMATX7OgXqOKcuHYCKMIeeM+1hDCB27GsFuxedqXNTcrfZFk2uNeEL/MQXjEmMYhIw==" hashValue="QtJLbZJUXgwMgBTWoT/3ycwcDxOUkU4b4HLOJ29gBdnqnVfHsHX2eAB9IF/rHZiLLlqDC7uKtgUyVlVgkZP15Q==" algorithmName="SHA-512" password="CC35"/>
  <autoFilter ref="C119:K148"/>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PC_BOREK\Borek</dc:creator>
  <cp:lastModifiedBy>PC_BOREK\Borek</cp:lastModifiedBy>
  <dcterms:created xsi:type="dcterms:W3CDTF">2021-04-04T10:03:29Z</dcterms:created>
  <dcterms:modified xsi:type="dcterms:W3CDTF">2021-04-04T10:03:33Z</dcterms:modified>
</cp:coreProperties>
</file>